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Objects="none" codeName="DieseArbeitsmappe"/>
  <mc:AlternateContent xmlns:mc="http://schemas.openxmlformats.org/markup-compatibility/2006">
    <mc:Choice Requires="x15">
      <x15ac:absPath xmlns:x15ac="http://schemas.microsoft.com/office/spreadsheetml/2010/11/ac" url="C:\Users\KLOSEINA\Desktop\q1-2026\"/>
    </mc:Choice>
  </mc:AlternateContent>
  <xr:revisionPtr revIDLastSave="0" documentId="13_ncr:1_{660C3317-207E-48B3-AE23-85AF5ECD22B0}" xr6:coauthVersionLast="47" xr6:coauthVersionMax="47" xr10:uidLastSave="{00000000-0000-0000-0000-000000000000}"/>
  <bookViews>
    <workbookView xWindow="28680" yWindow="-120" windowWidth="29040" windowHeight="15720" tabRatio="855" activeTab="6" xr2:uid="{00000000-000D-0000-FFFF-FFFF00000000}"/>
  </bookViews>
  <sheets>
    <sheet name="Content" sheetId="7" r:id="rId1"/>
    <sheet name="Key Figures" sheetId="4" r:id="rId2"/>
    <sheet name="P&amp;L Details" sheetId="18" r:id="rId3"/>
    <sheet name="Balance Sheet &amp; Cash flows" sheetId="19" r:id="rId4"/>
    <sheet name="Results by Segments" sheetId="22" r:id="rId5"/>
    <sheet name="Generation &amp; Sales" sheetId="20" r:id="rId6"/>
    <sheet name="Hedging &amp; Prices" sheetId="23" r:id="rId7"/>
  </sheets>
  <externalReferences>
    <externalReference r:id="rId8"/>
  </externalReferences>
  <definedNames>
    <definedName name="_BPE01" localSheetId="6">#REF!</definedName>
    <definedName name="_BPE01" localSheetId="4">#REF!</definedName>
    <definedName name="_BPE01">#REF!</definedName>
    <definedName name="_BPE96" localSheetId="6">#REF!</definedName>
    <definedName name="_BPE96" localSheetId="4">#REF!</definedName>
    <definedName name="_BPE96">#REF!</definedName>
    <definedName name="_BPE97" localSheetId="6">#REF!</definedName>
    <definedName name="_BPE97" localSheetId="4">#REF!</definedName>
    <definedName name="_BPE97">#REF!</definedName>
    <definedName name="_BPE98" localSheetId="6">#REF!</definedName>
    <definedName name="_BPE98" localSheetId="4">#REF!</definedName>
    <definedName name="_BPE98">#REF!</definedName>
    <definedName name="_BPE99" localSheetId="6">#REF!</definedName>
    <definedName name="_BPE99" localSheetId="4">#REF!</definedName>
    <definedName name="_BPE99">#REF!</definedName>
    <definedName name="_BSO01" localSheetId="6">#REF!</definedName>
    <definedName name="_BSO01" localSheetId="4">#REF!</definedName>
    <definedName name="_BSO01">#REF!</definedName>
    <definedName name="_BSO96" localSheetId="6">#REF!</definedName>
    <definedName name="_BSO96" localSheetId="4">#REF!</definedName>
    <definedName name="_BSO96">#REF!</definedName>
    <definedName name="_BSO97" localSheetId="6">#REF!</definedName>
    <definedName name="_BSO97" localSheetId="4">#REF!</definedName>
    <definedName name="_BSO97">#REF!</definedName>
    <definedName name="_BSO98" localSheetId="6">#REF!</definedName>
    <definedName name="_BSO98" localSheetId="4">#REF!</definedName>
    <definedName name="_BSO98">#REF!</definedName>
    <definedName name="_BSO99" localSheetId="6">#REF!</definedName>
    <definedName name="_BSO99" localSheetId="4">#REF!</definedName>
    <definedName name="_BSO99">#REF!</definedName>
    <definedName name="_PM01" localSheetId="6">#REF!</definedName>
    <definedName name="_PM01" localSheetId="4">#REF!</definedName>
    <definedName name="_PM01">#REF!</definedName>
    <definedName name="_PM96" localSheetId="6">#REF!</definedName>
    <definedName name="_PM96" localSheetId="4">#REF!</definedName>
    <definedName name="_PM96">#REF!</definedName>
    <definedName name="_PM97" localSheetId="6">#REF!</definedName>
    <definedName name="_PM97" localSheetId="4">#REF!</definedName>
    <definedName name="_PM97">#REF!</definedName>
    <definedName name="_PM98" localSheetId="6">#REF!</definedName>
    <definedName name="_PM98" localSheetId="4">#REF!</definedName>
    <definedName name="_PM98">#REF!</definedName>
    <definedName name="_PM99" localSheetId="6">#REF!</definedName>
    <definedName name="_PM99" localSheetId="4">#REF!</definedName>
    <definedName name="_PM99">#REF!</definedName>
    <definedName name="_PMI01" localSheetId="6">#REF!</definedName>
    <definedName name="_PMI01" localSheetId="4">#REF!</definedName>
    <definedName name="_PMI01">#REF!</definedName>
    <definedName name="_PMI96" localSheetId="6">#REF!</definedName>
    <definedName name="_PMI96" localSheetId="4">#REF!</definedName>
    <definedName name="_PMI96">#REF!</definedName>
    <definedName name="_PMI97" localSheetId="6">#REF!</definedName>
    <definedName name="_PMI97" localSheetId="4">#REF!</definedName>
    <definedName name="_PMI97">#REF!</definedName>
    <definedName name="_PMI98" localSheetId="6">#REF!</definedName>
    <definedName name="_PMI98" localSheetId="4">#REF!</definedName>
    <definedName name="_PMI98">#REF!</definedName>
    <definedName name="_PMI99" localSheetId="6">#REF!</definedName>
    <definedName name="_PMI99" localSheetId="4">#REF!</definedName>
    <definedName name="_PMI99">#REF!</definedName>
    <definedName name="_PPE01" localSheetId="6">#REF!</definedName>
    <definedName name="_PPE01" localSheetId="4">#REF!</definedName>
    <definedName name="_PPE01">#REF!</definedName>
    <definedName name="_PPE96" localSheetId="6">#REF!</definedName>
    <definedName name="_PPE96" localSheetId="4">#REF!</definedName>
    <definedName name="_PPE96">#REF!</definedName>
    <definedName name="_PPe97" localSheetId="6">#REF!</definedName>
    <definedName name="_PPe97" localSheetId="4">#REF!</definedName>
    <definedName name="_PPe97">#REF!</definedName>
    <definedName name="_PPE98" localSheetId="6">#REF!</definedName>
    <definedName name="_PPE98" localSheetId="4">#REF!</definedName>
    <definedName name="_PPE98">#REF!</definedName>
    <definedName name="_PPE99" localSheetId="6">#REF!</definedName>
    <definedName name="_PPE99" localSheetId="4">#REF!</definedName>
    <definedName name="_PPE99">#REF!</definedName>
    <definedName name="_PSO01" localSheetId="6">#REF!</definedName>
    <definedName name="_PSO01" localSheetId="4">#REF!</definedName>
    <definedName name="_PSO01">#REF!</definedName>
    <definedName name="_PSO96" localSheetId="6">#REF!</definedName>
    <definedName name="_PSO96" localSheetId="4">#REF!</definedName>
    <definedName name="_PSO96">#REF!</definedName>
    <definedName name="_PSO97" localSheetId="6">#REF!</definedName>
    <definedName name="_PSO97" localSheetId="4">#REF!</definedName>
    <definedName name="_PSO97">#REF!</definedName>
    <definedName name="_PSO98" localSheetId="6">#REF!</definedName>
    <definedName name="_PSO98" localSheetId="4">#REF!</definedName>
    <definedName name="_PSO98">#REF!</definedName>
    <definedName name="_PSO99" localSheetId="6">#REF!</definedName>
    <definedName name="_PSO99" localSheetId="4">#REF!</definedName>
    <definedName name="_PSO99">#REF!</definedName>
    <definedName name="_PU01" localSheetId="6">#REF!</definedName>
    <definedName name="_PU01" localSheetId="4">#REF!</definedName>
    <definedName name="_PU01">#REF!</definedName>
    <definedName name="_PU96" localSheetId="6">#REF!</definedName>
    <definedName name="_PU96" localSheetId="4">#REF!</definedName>
    <definedName name="_PU96">#REF!</definedName>
    <definedName name="_PU97" localSheetId="6">#REF!</definedName>
    <definedName name="_PU97" localSheetId="4">#REF!</definedName>
    <definedName name="_PU97">#REF!</definedName>
    <definedName name="_PU98" localSheetId="6">#REF!</definedName>
    <definedName name="_PU98" localSheetId="4">#REF!</definedName>
    <definedName name="_PU98">#REF!</definedName>
    <definedName name="_PU99" localSheetId="6">#REF!</definedName>
    <definedName name="_PU99" localSheetId="4">#REF!</definedName>
    <definedName name="_PU99">#REF!</definedName>
    <definedName name="BPE00" localSheetId="6">#REF!</definedName>
    <definedName name="BPE00" localSheetId="4">#REF!</definedName>
    <definedName name="BPE00">#REF!</definedName>
    <definedName name="BSO00" localSheetId="6">#REF!</definedName>
    <definedName name="BSO00" localSheetId="4">#REF!</definedName>
    <definedName name="BSO00">#REF!</definedName>
    <definedName name="BU_00" localSheetId="6">#REF!</definedName>
    <definedName name="BU_00" localSheetId="4">#REF!</definedName>
    <definedName name="BU_00">#REF!</definedName>
    <definedName name="BU_01" localSheetId="6">#REF!</definedName>
    <definedName name="BU_01" localSheetId="4">#REF!</definedName>
    <definedName name="BU_01">#REF!</definedName>
    <definedName name="BU_96" localSheetId="6">#REF!</definedName>
    <definedName name="BU_96" localSheetId="4">#REF!</definedName>
    <definedName name="BU_96">#REF!</definedName>
    <definedName name="BU_97" localSheetId="6">#REF!</definedName>
    <definedName name="BU_97" localSheetId="4">#REF!</definedName>
    <definedName name="BU_97">#REF!</definedName>
    <definedName name="BU_98" localSheetId="6">#REF!</definedName>
    <definedName name="BU_98" localSheetId="4">#REF!</definedName>
    <definedName name="BU_98">#REF!</definedName>
    <definedName name="BU_99" localSheetId="6">#REF!</definedName>
    <definedName name="BU_99" localSheetId="4">#REF!</definedName>
    <definedName name="BU_99">#REF!</definedName>
    <definedName name="_xlnm.Print_Area" localSheetId="3">'Balance Sheet &amp; Cash flows'!$A$1:$AD$28</definedName>
    <definedName name="_xlnm.Print_Area" localSheetId="0">Content!$A$1:$H$25</definedName>
    <definedName name="_xlnm.Print_Area" localSheetId="5">'Generation &amp; Sales'!$A$1:$AU$48</definedName>
    <definedName name="_xlnm.Print_Area" localSheetId="6">'Hedging &amp; Prices'!$A$1:$AB$57</definedName>
    <definedName name="_xlnm.Print_Area" localSheetId="1">'Key Figures'!$A$5:$AU$47</definedName>
    <definedName name="_xlnm.Print_Area" localSheetId="2">'P&amp;L Details'!$A$2:$AT$54</definedName>
    <definedName name="_xlnm.Print_Area" localSheetId="4">'Results by Segments'!$A$1:$AT$55</definedName>
    <definedName name="Euro">13.7603</definedName>
    <definedName name="OLE_LINK35" localSheetId="0">Content!#REF!</definedName>
    <definedName name="Pafa00" localSheetId="6">#REF!</definedName>
    <definedName name="Pafa00" localSheetId="4">#REF!</definedName>
    <definedName name="Pafa00">#REF!</definedName>
    <definedName name="Pafa01" localSheetId="6">#REF!</definedName>
    <definedName name="Pafa01" localSheetId="4">#REF!</definedName>
    <definedName name="Pafa01">#REF!</definedName>
    <definedName name="Pafa96" localSheetId="6">#REF!</definedName>
    <definedName name="Pafa96" localSheetId="4">#REF!</definedName>
    <definedName name="Pafa96">#REF!</definedName>
    <definedName name="Pafa97" localSheetId="6">#REF!</definedName>
    <definedName name="Pafa97" localSheetId="4">#REF!</definedName>
    <definedName name="Pafa97">#REF!</definedName>
    <definedName name="Pafa98" localSheetId="6">#REF!</definedName>
    <definedName name="Pafa98" localSheetId="4">#REF!</definedName>
    <definedName name="Pafa98">#REF!</definedName>
    <definedName name="Pafa99" localSheetId="6">#REF!</definedName>
    <definedName name="Pafa99" localSheetId="4">#REF!</definedName>
    <definedName name="Pafa99">#REF!</definedName>
    <definedName name="PM00" localSheetId="6">#REF!</definedName>
    <definedName name="PM00" localSheetId="4">#REF!</definedName>
    <definedName name="PM00">#REF!</definedName>
    <definedName name="PMI00" localSheetId="6">#REF!</definedName>
    <definedName name="PMI00" localSheetId="4">#REF!</definedName>
    <definedName name="PMI00">#REF!</definedName>
    <definedName name="PPE00" localSheetId="6">#REF!</definedName>
    <definedName name="PPE00" localSheetId="4">#REF!</definedName>
    <definedName name="PPE00">#REF!</definedName>
    <definedName name="PSO00" localSheetId="6">#REF!</definedName>
    <definedName name="PSO00" localSheetId="4">#REF!</definedName>
    <definedName name="PSO00">#REF!</definedName>
    <definedName name="PU00" localSheetId="6">#REF!</definedName>
    <definedName name="PU00" localSheetId="4">#REF!</definedName>
    <definedName name="PU00">#REF!</definedName>
    <definedName name="RM">[1]Steuerung!$B$3</definedName>
    <definedName name="Sy_nop" hidden="1">2</definedName>
  </definedNames>
  <calcPr calcId="191029" calcOnSave="0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8" i="20" l="1"/>
  <c r="AT37" i="20"/>
  <c r="AT36" i="20"/>
  <c r="AS41" i="18"/>
  <c r="AS30" i="18"/>
  <c r="AS21" i="18"/>
  <c r="AS16" i="18"/>
  <c r="AT42" i="4"/>
  <c r="AT23" i="4"/>
  <c r="AR42" i="18" l="1"/>
  <c r="AT47" i="20"/>
  <c r="AT46" i="20"/>
  <c r="AT45" i="20"/>
  <c r="AT44" i="20"/>
  <c r="AT43" i="20"/>
  <c r="AT42" i="20"/>
  <c r="AT39" i="20"/>
  <c r="AT33" i="20"/>
  <c r="AT32" i="20"/>
  <c r="AT31" i="20"/>
  <c r="AT30" i="20"/>
  <c r="AT29" i="20"/>
  <c r="AT28" i="20"/>
  <c r="AT27" i="20"/>
  <c r="AT21" i="20"/>
  <c r="AT20" i="20"/>
  <c r="AT19" i="20"/>
  <c r="AT18" i="20"/>
  <c r="AT17" i="20"/>
  <c r="AT16" i="20"/>
  <c r="AT15" i="20"/>
  <c r="AT13" i="20"/>
  <c r="AT12" i="20"/>
  <c r="AT11" i="20"/>
  <c r="AT10" i="20"/>
  <c r="AS36" i="18"/>
  <c r="AS32" i="18"/>
  <c r="AC24" i="19"/>
  <c r="AS26" i="22"/>
  <c r="AS34" i="22"/>
  <c r="AS33" i="22"/>
  <c r="AS49" i="22"/>
  <c r="AS48" i="22"/>
  <c r="AS47" i="22"/>
  <c r="AS46" i="22"/>
  <c r="AS45" i="22"/>
  <c r="AS44" i="22"/>
  <c r="AS43" i="22"/>
  <c r="AS42" i="22"/>
  <c r="AS41" i="22"/>
  <c r="AS40" i="22"/>
  <c r="AS38" i="22"/>
  <c r="AS37" i="22"/>
  <c r="AS36" i="22"/>
  <c r="AS32" i="22"/>
  <c r="AS31" i="22"/>
  <c r="AS30" i="22"/>
  <c r="AS29" i="22"/>
  <c r="AS27" i="22"/>
  <c r="AS25" i="22"/>
  <c r="AS24" i="22"/>
  <c r="AS23" i="22"/>
  <c r="AS22" i="22"/>
  <c r="AS21" i="22"/>
  <c r="AS20" i="22"/>
  <c r="AS19" i="22"/>
  <c r="AS18" i="22"/>
  <c r="AS17" i="22"/>
  <c r="AS16" i="22"/>
  <c r="AS15" i="22"/>
  <c r="AS14" i="22"/>
  <c r="AS13" i="22"/>
  <c r="AS12" i="22"/>
  <c r="AS11" i="22"/>
  <c r="AS10" i="22"/>
  <c r="AS9" i="22"/>
  <c r="AC25" i="19"/>
  <c r="AC21" i="19"/>
  <c r="AC16" i="19"/>
  <c r="AC15" i="19"/>
  <c r="AC14" i="19"/>
  <c r="AC13" i="19"/>
  <c r="AC12" i="19"/>
  <c r="AC10" i="19"/>
  <c r="AC9" i="19"/>
  <c r="AS52" i="18"/>
  <c r="AS50" i="18"/>
  <c r="AS49" i="18"/>
  <c r="AS48" i="18"/>
  <c r="AS47" i="18"/>
  <c r="AS46" i="18"/>
  <c r="AS40" i="18"/>
  <c r="AS39" i="18"/>
  <c r="AS38" i="18"/>
  <c r="AS29" i="18"/>
  <c r="AS27" i="18"/>
  <c r="AS26" i="18"/>
  <c r="AR22" i="18"/>
  <c r="AS22" i="18" s="1"/>
  <c r="AS24" i="18"/>
  <c r="AS20" i="18"/>
  <c r="AS19" i="18"/>
  <c r="AS18" i="18"/>
  <c r="AS17" i="18"/>
  <c r="AS15" i="18"/>
  <c r="AS14" i="18"/>
  <c r="AS13" i="18"/>
  <c r="AS12" i="18"/>
  <c r="AS11" i="18"/>
  <c r="AS10" i="18"/>
  <c r="AS9" i="18"/>
  <c r="AS17" i="4" l="1"/>
  <c r="AS16" i="4"/>
  <c r="AT44" i="4"/>
  <c r="AT41" i="4"/>
  <c r="AT37" i="4"/>
  <c r="AT36" i="4"/>
  <c r="AT34" i="4"/>
  <c r="AT32" i="4"/>
  <c r="AT31" i="4"/>
  <c r="AT30" i="4"/>
  <c r="AT29" i="4"/>
  <c r="AT26" i="4"/>
  <c r="AT25" i="4"/>
  <c r="AT24" i="4"/>
  <c r="AT22" i="4"/>
  <c r="AT21" i="4"/>
  <c r="AT15" i="4"/>
  <c r="AT14" i="4"/>
  <c r="AT13" i="4"/>
  <c r="AT12" i="4"/>
  <c r="AT11" i="4"/>
  <c r="AT10" i="4"/>
  <c r="AT9" i="4"/>
  <c r="AQ42" i="18"/>
  <c r="AQ22" i="18" l="1"/>
  <c r="AR39" i="20" l="1"/>
  <c r="AQ26" i="4" l="1"/>
  <c r="AQ25" i="4"/>
  <c r="AQ24" i="4"/>
  <c r="AQ23" i="4"/>
  <c r="AQ22" i="4"/>
  <c r="AQ21" i="4"/>
  <c r="AR17" i="4"/>
  <c r="AR16" i="4"/>
  <c r="AQ15" i="4"/>
  <c r="AQ14" i="4"/>
  <c r="AQ13" i="4"/>
  <c r="AQ12" i="4"/>
  <c r="AQ11" i="4"/>
  <c r="AQ10" i="4"/>
  <c r="AQ9" i="4"/>
  <c r="AP52" i="18"/>
  <c r="AP50" i="18"/>
  <c r="AP49" i="18"/>
  <c r="AP48" i="18"/>
  <c r="AP47" i="18"/>
  <c r="AP46" i="18"/>
  <c r="AP45" i="18"/>
  <c r="AP44" i="18"/>
  <c r="AP43" i="18"/>
  <c r="AP41" i="18"/>
  <c r="AP40" i="18"/>
  <c r="AP39" i="18"/>
  <c r="AP38" i="18"/>
  <c r="AP36" i="18"/>
  <c r="AP33" i="18"/>
  <c r="AP32" i="18"/>
  <c r="AP31" i="18"/>
  <c r="AP29" i="18"/>
  <c r="AP27" i="18"/>
  <c r="AP26" i="18"/>
  <c r="AP24" i="18"/>
  <c r="AP23" i="18"/>
  <c r="AP21" i="18"/>
  <c r="AP20" i="18"/>
  <c r="AP19" i="18"/>
  <c r="AP18" i="18"/>
  <c r="AP17" i="18"/>
  <c r="AP16" i="18"/>
  <c r="AP15" i="18"/>
  <c r="AP14" i="18"/>
  <c r="AP13" i="18"/>
  <c r="AP12" i="18"/>
  <c r="AP11" i="18"/>
  <c r="AP10" i="18"/>
  <c r="AP9" i="18"/>
  <c r="AP43" i="22"/>
  <c r="AP42" i="22"/>
  <c r="AP41" i="22"/>
  <c r="AP40" i="22"/>
  <c r="AP39" i="22"/>
  <c r="AP38" i="22"/>
  <c r="AP37" i="22"/>
  <c r="AP36" i="22"/>
  <c r="AP35" i="22"/>
  <c r="AP34" i="22"/>
  <c r="AP33" i="22"/>
  <c r="AP32" i="22"/>
  <c r="AP31" i="22"/>
  <c r="AP30" i="22"/>
  <c r="AP29" i="22"/>
  <c r="AP28" i="22"/>
  <c r="AP27" i="22"/>
  <c r="AP26" i="22"/>
  <c r="AP25" i="22"/>
  <c r="AP24" i="22"/>
  <c r="AP23" i="22"/>
  <c r="AP22" i="22"/>
  <c r="AP21" i="22"/>
  <c r="AP20" i="22"/>
  <c r="AP19" i="22"/>
  <c r="AP18" i="22"/>
  <c r="AP17" i="22"/>
  <c r="AP16" i="22"/>
  <c r="AP15" i="22"/>
  <c r="AP14" i="22"/>
  <c r="AP13" i="22"/>
  <c r="AP12" i="22"/>
  <c r="AP11" i="22"/>
  <c r="AP10" i="22"/>
  <c r="AP9" i="22"/>
  <c r="AQ47" i="20"/>
  <c r="AQ46" i="20"/>
  <c r="AQ45" i="20"/>
  <c r="AQ44" i="20"/>
  <c r="AQ43" i="20"/>
  <c r="AQ42" i="20"/>
  <c r="AQ39" i="20"/>
  <c r="AQ38" i="20"/>
  <c r="AQ37" i="20"/>
  <c r="AQ36" i="20"/>
  <c r="AQ33" i="20"/>
  <c r="AQ32" i="20"/>
  <c r="AQ31" i="20"/>
  <c r="AQ30" i="20"/>
  <c r="AQ29" i="20"/>
  <c r="AQ28" i="20"/>
  <c r="AQ27" i="20"/>
  <c r="AQ21" i="20"/>
  <c r="AQ20" i="20"/>
  <c r="AQ19" i="20"/>
  <c r="AQ18" i="20"/>
  <c r="AQ17" i="20"/>
  <c r="AQ16" i="20"/>
  <c r="AQ15" i="20"/>
  <c r="AQ13" i="20"/>
  <c r="AQ12" i="20"/>
  <c r="AQ11" i="20"/>
  <c r="AQ10" i="20"/>
  <c r="AP22" i="18" l="1"/>
  <c r="AQ16" i="4"/>
  <c r="AQ17" i="4"/>
  <c r="AO42" i="18" l="1"/>
  <c r="AP42" i="18" s="1"/>
  <c r="AO47" i="20" l="1"/>
  <c r="AO46" i="20"/>
  <c r="AO45" i="20"/>
  <c r="AO44" i="20"/>
  <c r="AO43" i="20"/>
  <c r="AO42" i="20"/>
  <c r="AO38" i="20"/>
  <c r="AO37" i="20"/>
  <c r="AO36" i="20"/>
  <c r="AO33" i="20"/>
  <c r="AO32" i="20"/>
  <c r="AO31" i="20"/>
  <c r="AO30" i="20"/>
  <c r="AO29" i="20"/>
  <c r="AO28" i="20"/>
  <c r="AO27" i="20"/>
  <c r="AO21" i="20"/>
  <c r="AO20" i="20"/>
  <c r="AO19" i="20"/>
  <c r="AO18" i="20"/>
  <c r="AO17" i="20"/>
  <c r="AO16" i="20"/>
  <c r="AO15" i="20"/>
  <c r="AO13" i="20"/>
  <c r="AO12" i="20"/>
  <c r="AO11" i="20"/>
  <c r="AO10" i="20"/>
  <c r="AN43" i="22"/>
  <c r="AN42" i="22"/>
  <c r="AN41" i="22"/>
  <c r="AN40" i="22"/>
  <c r="AN39" i="22"/>
  <c r="AN38" i="22"/>
  <c r="AN37" i="22"/>
  <c r="AN36" i="22"/>
  <c r="AN35" i="22"/>
  <c r="AN34" i="22"/>
  <c r="AN33" i="22"/>
  <c r="AN32" i="22"/>
  <c r="AN31" i="22"/>
  <c r="AN30" i="22"/>
  <c r="AN29" i="22"/>
  <c r="AN28" i="22"/>
  <c r="AN27" i="22"/>
  <c r="AN26" i="22"/>
  <c r="AN25" i="22"/>
  <c r="AN24" i="22"/>
  <c r="AN23" i="22"/>
  <c r="AN22" i="22"/>
  <c r="AN21" i="22"/>
  <c r="AN20" i="22"/>
  <c r="AN19" i="22"/>
  <c r="AN18" i="22"/>
  <c r="AN17" i="22"/>
  <c r="AN16" i="22"/>
  <c r="AN15" i="22"/>
  <c r="AN14" i="22"/>
  <c r="AN13" i="22"/>
  <c r="AN12" i="22"/>
  <c r="AN11" i="22"/>
  <c r="AN10" i="22"/>
  <c r="AN9" i="22"/>
  <c r="AN52" i="18"/>
  <c r="AN50" i="18"/>
  <c r="AN49" i="18"/>
  <c r="AN48" i="18"/>
  <c r="AN47" i="18"/>
  <c r="AN46" i="18"/>
  <c r="AN45" i="18"/>
  <c r="AN44" i="18"/>
  <c r="AN43" i="18"/>
  <c r="AN41" i="18"/>
  <c r="AN40" i="18"/>
  <c r="AN39" i="18"/>
  <c r="AN38" i="18"/>
  <c r="AN36" i="18"/>
  <c r="AN33" i="18"/>
  <c r="AN32" i="18"/>
  <c r="AN31" i="18"/>
  <c r="AN29" i="18"/>
  <c r="AN27" i="18"/>
  <c r="AN26" i="18"/>
  <c r="AN24" i="18"/>
  <c r="AN23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O22" i="18"/>
  <c r="AO26" i="4"/>
  <c r="AO24" i="4"/>
  <c r="AO23" i="4"/>
  <c r="AO22" i="4"/>
  <c r="AO21" i="4"/>
  <c r="AP17" i="4"/>
  <c r="AP16" i="4"/>
  <c r="AO15" i="4"/>
  <c r="AO14" i="4"/>
  <c r="AO13" i="4"/>
  <c r="AO12" i="4"/>
  <c r="AO11" i="4"/>
  <c r="AO10" i="4"/>
  <c r="AO9" i="4"/>
  <c r="AO17" i="4" l="1"/>
  <c r="AN22" i="18"/>
  <c r="AO16" i="4"/>
  <c r="AN17" i="4"/>
  <c r="AN16" i="4"/>
  <c r="AN39" i="20" l="1"/>
  <c r="AO39" i="20" s="1"/>
  <c r="AM42" i="18"/>
  <c r="AN42" i="18" s="1"/>
  <c r="AN29" i="4" l="1"/>
  <c r="AP29" i="4" s="1"/>
  <c r="AQ29" i="4" s="1"/>
  <c r="AM47" i="20"/>
  <c r="AM46" i="20"/>
  <c r="AM45" i="20"/>
  <c r="AM44" i="20"/>
  <c r="AM43" i="20"/>
  <c r="AM42" i="20"/>
  <c r="AM38" i="20"/>
  <c r="AM37" i="20"/>
  <c r="AM36" i="20"/>
  <c r="AM33" i="20"/>
  <c r="AM32" i="20"/>
  <c r="AM31" i="20"/>
  <c r="AM30" i="20"/>
  <c r="AM29" i="20"/>
  <c r="AM28" i="20"/>
  <c r="AM27" i="20"/>
  <c r="AM21" i="20"/>
  <c r="AM20" i="20"/>
  <c r="AM19" i="20"/>
  <c r="AM18" i="20"/>
  <c r="AM17" i="20"/>
  <c r="AM16" i="20"/>
  <c r="AM15" i="20"/>
  <c r="AM13" i="20"/>
  <c r="AM12" i="20"/>
  <c r="AM11" i="20"/>
  <c r="AM10" i="20"/>
  <c r="AL43" i="22"/>
  <c r="AL42" i="22"/>
  <c r="AL41" i="22"/>
  <c r="AL40" i="22"/>
  <c r="AL39" i="22"/>
  <c r="AL38" i="22"/>
  <c r="AL37" i="22"/>
  <c r="AL36" i="22"/>
  <c r="AL35" i="22"/>
  <c r="AL34" i="22"/>
  <c r="AL33" i="22"/>
  <c r="AL32" i="22"/>
  <c r="AL31" i="22"/>
  <c r="AL30" i="22"/>
  <c r="AL29" i="22"/>
  <c r="AL28" i="22"/>
  <c r="AL27" i="22"/>
  <c r="AL26" i="22"/>
  <c r="AL25" i="22"/>
  <c r="AL24" i="22"/>
  <c r="AL23" i="22"/>
  <c r="AL22" i="22"/>
  <c r="AL21" i="22"/>
  <c r="AL20" i="22"/>
  <c r="AL19" i="22"/>
  <c r="AL18" i="22"/>
  <c r="AL17" i="22"/>
  <c r="AL16" i="22"/>
  <c r="AL15" i="22"/>
  <c r="AL14" i="22"/>
  <c r="AL13" i="22"/>
  <c r="AL12" i="22"/>
  <c r="AL11" i="22"/>
  <c r="AL10" i="22"/>
  <c r="AL9" i="22"/>
  <c r="AL52" i="18"/>
  <c r="AL50" i="18"/>
  <c r="AL49" i="18"/>
  <c r="AL48" i="18"/>
  <c r="AL47" i="18"/>
  <c r="AL46" i="18"/>
  <c r="AL45" i="18"/>
  <c r="AL44" i="18"/>
  <c r="AL43" i="18"/>
  <c r="AL41" i="18"/>
  <c r="AL40" i="18"/>
  <c r="AL39" i="18"/>
  <c r="AL38" i="18"/>
  <c r="AL36" i="18"/>
  <c r="AL33" i="18"/>
  <c r="AL32" i="18"/>
  <c r="AL31" i="18"/>
  <c r="AL29" i="18"/>
  <c r="AL27" i="18"/>
  <c r="AL26" i="18"/>
  <c r="AL24" i="18"/>
  <c r="AL23" i="18"/>
  <c r="AM22" i="18"/>
  <c r="AL21" i="18"/>
  <c r="AL20" i="18"/>
  <c r="AL19" i="18"/>
  <c r="AL18" i="18"/>
  <c r="AL17" i="18"/>
  <c r="AL16" i="18"/>
  <c r="AL15" i="18"/>
  <c r="AL14" i="18"/>
  <c r="AL13" i="18"/>
  <c r="AL12" i="18"/>
  <c r="AL11" i="18"/>
  <c r="AL10" i="18"/>
  <c r="AL9" i="18"/>
  <c r="AM26" i="4"/>
  <c r="AM25" i="4"/>
  <c r="AM24" i="4"/>
  <c r="AM23" i="4"/>
  <c r="AM22" i="4"/>
  <c r="AM21" i="4"/>
  <c r="AM15" i="4"/>
  <c r="AM14" i="4"/>
  <c r="AM13" i="4"/>
  <c r="AM12" i="4"/>
  <c r="AM11" i="4"/>
  <c r="AM10" i="4"/>
  <c r="AM9" i="4"/>
  <c r="AM17" i="4" l="1"/>
  <c r="AL22" i="18"/>
  <c r="AM16" i="4"/>
  <c r="AE9" i="22"/>
  <c r="AE13" i="22" l="1"/>
  <c r="AE12" i="22"/>
  <c r="AE11" i="22"/>
  <c r="AE10" i="22"/>
  <c r="AE14" i="22"/>
  <c r="AE15" i="22"/>
  <c r="AF37" i="20" l="1"/>
  <c r="AF38" i="20"/>
  <c r="AF39" i="20"/>
  <c r="AF36" i="20"/>
  <c r="AL17" i="4"/>
  <c r="AL16" i="4"/>
  <c r="AL39" i="20"/>
  <c r="AM39" i="20" s="1"/>
  <c r="AK42" i="18" l="1"/>
  <c r="AL42" i="18" s="1"/>
  <c r="AK22" i="18"/>
  <c r="AK17" i="4" l="1"/>
  <c r="AK39" i="20"/>
  <c r="AJ42" i="18" l="1"/>
  <c r="AJ47" i="20" l="1"/>
  <c r="AJ46" i="20"/>
  <c r="AJ45" i="20"/>
  <c r="AJ44" i="20"/>
  <c r="AJ43" i="20"/>
  <c r="AJ42" i="20"/>
  <c r="AJ39" i="20"/>
  <c r="AJ38" i="20"/>
  <c r="AJ37" i="20"/>
  <c r="AJ36" i="20"/>
  <c r="AJ33" i="20"/>
  <c r="AJ32" i="20"/>
  <c r="AJ31" i="20"/>
  <c r="AJ30" i="20"/>
  <c r="AJ29" i="20"/>
  <c r="AJ28" i="20"/>
  <c r="AJ27" i="20"/>
  <c r="AJ21" i="20"/>
  <c r="AJ20" i="20"/>
  <c r="AJ19" i="20"/>
  <c r="AJ18" i="20"/>
  <c r="AJ17" i="20"/>
  <c r="AJ16" i="20"/>
  <c r="AJ15" i="20"/>
  <c r="AJ13" i="20"/>
  <c r="AJ12" i="20"/>
  <c r="AJ11" i="20"/>
  <c r="AJ10" i="20"/>
  <c r="AI43" i="22"/>
  <c r="AI42" i="22"/>
  <c r="AI41" i="22"/>
  <c r="AI40" i="22"/>
  <c r="AI39" i="22"/>
  <c r="AI38" i="22"/>
  <c r="AI37" i="22"/>
  <c r="AI36" i="22"/>
  <c r="AI35" i="22"/>
  <c r="AI34" i="22"/>
  <c r="AI33" i="22"/>
  <c r="AI32" i="22"/>
  <c r="AI31" i="22"/>
  <c r="AI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52" i="18" l="1"/>
  <c r="AI50" i="18"/>
  <c r="AI49" i="18"/>
  <c r="AI48" i="18"/>
  <c r="AI47" i="18"/>
  <c r="AI46" i="18"/>
  <c r="AI45" i="18"/>
  <c r="AI44" i="18"/>
  <c r="AI43" i="18"/>
  <c r="AI41" i="18"/>
  <c r="AI40" i="18"/>
  <c r="AI39" i="18"/>
  <c r="AI38" i="18"/>
  <c r="AI36" i="18"/>
  <c r="AI33" i="18"/>
  <c r="AI32" i="18"/>
  <c r="AI31" i="18"/>
  <c r="AI29" i="18"/>
  <c r="AI27" i="18"/>
  <c r="AI26" i="18"/>
  <c r="AI24" i="18"/>
  <c r="AI23" i="18"/>
  <c r="AJ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J29" i="4"/>
  <c r="AJ26" i="4"/>
  <c r="AJ24" i="4"/>
  <c r="AJ23" i="4"/>
  <c r="AJ22" i="4"/>
  <c r="AJ21" i="4"/>
  <c r="AK16" i="4"/>
  <c r="AJ15" i="4"/>
  <c r="AJ14" i="4"/>
  <c r="AJ13" i="4"/>
  <c r="AJ12" i="4"/>
  <c r="AJ11" i="4"/>
  <c r="AJ10" i="4"/>
  <c r="AJ9" i="4"/>
  <c r="AG41" i="18"/>
  <c r="AG40" i="18"/>
  <c r="AG39" i="18"/>
  <c r="AG38" i="18"/>
  <c r="AJ17" i="4" l="1"/>
  <c r="AI22" i="18"/>
  <c r="AJ16" i="4"/>
  <c r="AI42" i="18"/>
  <c r="AG50" i="18" l="1"/>
  <c r="AH47" i="20" l="1"/>
  <c r="AH46" i="20"/>
  <c r="AH45" i="20"/>
  <c r="AH44" i="20"/>
  <c r="AH43" i="20"/>
  <c r="AH42" i="20"/>
  <c r="AH39" i="20"/>
  <c r="AH38" i="20"/>
  <c r="AH37" i="20"/>
  <c r="AH36" i="20"/>
  <c r="AH33" i="20"/>
  <c r="AH32" i="20"/>
  <c r="AH31" i="20"/>
  <c r="AH30" i="20"/>
  <c r="AH29" i="20"/>
  <c r="AH28" i="20"/>
  <c r="AH27" i="20"/>
  <c r="AH21" i="20"/>
  <c r="AH20" i="20"/>
  <c r="AH19" i="20"/>
  <c r="AH18" i="20"/>
  <c r="AH17" i="20"/>
  <c r="AH16" i="20"/>
  <c r="AH15" i="20"/>
  <c r="AH13" i="20"/>
  <c r="AH12" i="20"/>
  <c r="AH11" i="20"/>
  <c r="AH10" i="20"/>
  <c r="AG43" i="22"/>
  <c r="AG42" i="22"/>
  <c r="AG41" i="22"/>
  <c r="AG40" i="22"/>
  <c r="AG39" i="22"/>
  <c r="AG38" i="22"/>
  <c r="AG37" i="22"/>
  <c r="AG36" i="22"/>
  <c r="AG35" i="22"/>
  <c r="AG34" i="22"/>
  <c r="AG33" i="22"/>
  <c r="AG32" i="22"/>
  <c r="AG31" i="22"/>
  <c r="AG30" i="22"/>
  <c r="AG29" i="22"/>
  <c r="AG28" i="22"/>
  <c r="AG27" i="22"/>
  <c r="AG26" i="22"/>
  <c r="AG25" i="22"/>
  <c r="AG24" i="22"/>
  <c r="AG23" i="22"/>
  <c r="AG22" i="22"/>
  <c r="AG21" i="22"/>
  <c r="AG20" i="22"/>
  <c r="AG19" i="22"/>
  <c r="AG18" i="22"/>
  <c r="AG17" i="22"/>
  <c r="AG16" i="22"/>
  <c r="AG15" i="22"/>
  <c r="AG14" i="22"/>
  <c r="AG13" i="22"/>
  <c r="AG12" i="22"/>
  <c r="AG11" i="22"/>
  <c r="AG10" i="22"/>
  <c r="AG9" i="22"/>
  <c r="AG52" i="18"/>
  <c r="AG49" i="18"/>
  <c r="AG48" i="18"/>
  <c r="AG47" i="18"/>
  <c r="AG46" i="18"/>
  <c r="AG45" i="18"/>
  <c r="AG44" i="18"/>
  <c r="AG43" i="18"/>
  <c r="AH42" i="18"/>
  <c r="AG36" i="18"/>
  <c r="AG33" i="18"/>
  <c r="AG32" i="18"/>
  <c r="AG31" i="18"/>
  <c r="AG29" i="18"/>
  <c r="AG27" i="18"/>
  <c r="AG26" i="18"/>
  <c r="AG24" i="18"/>
  <c r="AG23" i="18"/>
  <c r="AH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H29" i="4"/>
  <c r="AH26" i="4"/>
  <c r="AH24" i="4"/>
  <c r="AH23" i="4"/>
  <c r="AH22" i="4"/>
  <c r="AH21" i="4"/>
  <c r="AH15" i="4"/>
  <c r="AH14" i="4"/>
  <c r="AH13" i="4"/>
  <c r="AH12" i="4"/>
  <c r="AH11" i="4"/>
  <c r="AH10" i="4"/>
  <c r="AH9" i="4"/>
  <c r="AI17" i="4"/>
  <c r="AI16" i="4"/>
  <c r="AF45" i="20"/>
  <c r="AH16" i="4" l="1"/>
  <c r="AG42" i="18"/>
  <c r="AG22" i="18"/>
  <c r="AH17" i="4"/>
  <c r="AF47" i="20" l="1"/>
  <c r="AF46" i="20"/>
  <c r="AF44" i="20"/>
  <c r="AF43" i="20"/>
  <c r="AF42" i="20"/>
  <c r="AF33" i="20"/>
  <c r="AF32" i="20"/>
  <c r="AF31" i="20"/>
  <c r="AF30" i="20"/>
  <c r="AF29" i="20"/>
  <c r="AF28" i="20"/>
  <c r="AF27" i="20"/>
  <c r="AF21" i="20"/>
  <c r="AF20" i="20"/>
  <c r="AF19" i="20"/>
  <c r="AF18" i="20"/>
  <c r="AF17" i="20"/>
  <c r="AF16" i="20"/>
  <c r="AF15" i="20"/>
  <c r="AF13" i="20"/>
  <c r="AF12" i="20"/>
  <c r="AF11" i="20"/>
  <c r="AF10" i="20"/>
  <c r="AE43" i="22"/>
  <c r="AE42" i="22"/>
  <c r="AE41" i="22"/>
  <c r="AE40" i="22"/>
  <c r="AE39" i="22"/>
  <c r="AE38" i="22"/>
  <c r="AE37" i="22"/>
  <c r="AE36" i="22"/>
  <c r="AE35" i="22"/>
  <c r="AE34" i="22"/>
  <c r="AE33" i="22"/>
  <c r="AE32" i="22"/>
  <c r="AE31" i="22"/>
  <c r="AE30" i="22"/>
  <c r="AE29" i="22"/>
  <c r="AE28" i="22"/>
  <c r="AE27" i="22"/>
  <c r="AE26" i="22"/>
  <c r="AE25" i="22"/>
  <c r="AE24" i="22"/>
  <c r="AE23" i="22"/>
  <c r="AE22" i="22"/>
  <c r="AE21" i="22"/>
  <c r="AE20" i="22"/>
  <c r="AE19" i="22"/>
  <c r="AE18" i="22"/>
  <c r="AE17" i="22"/>
  <c r="AE16" i="22"/>
  <c r="AE52" i="18"/>
  <c r="AE50" i="18"/>
  <c r="AE49" i="18"/>
  <c r="AE48" i="18"/>
  <c r="AE47" i="18"/>
  <c r="AE46" i="18"/>
  <c r="AE45" i="18"/>
  <c r="AE44" i="18"/>
  <c r="AE43" i="18"/>
  <c r="AF42" i="18"/>
  <c r="AE41" i="18"/>
  <c r="AE40" i="18"/>
  <c r="AE39" i="18"/>
  <c r="AE38" i="18"/>
  <c r="AE36" i="18"/>
  <c r="AE33" i="18"/>
  <c r="AE32" i="18"/>
  <c r="AE31" i="18"/>
  <c r="AE29" i="18"/>
  <c r="AE27" i="18"/>
  <c r="AE26" i="18"/>
  <c r="AE24" i="18"/>
  <c r="AE23" i="18"/>
  <c r="AF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F26" i="4"/>
  <c r="AF25" i="4"/>
  <c r="AF24" i="4"/>
  <c r="AF23" i="4"/>
  <c r="AF22" i="4"/>
  <c r="AF21" i="4"/>
  <c r="AF15" i="4"/>
  <c r="AF14" i="4"/>
  <c r="AF13" i="4"/>
  <c r="AF12" i="4"/>
  <c r="AF11" i="4"/>
  <c r="AF10" i="4"/>
  <c r="AF9" i="4"/>
  <c r="AG17" i="4"/>
  <c r="AG16" i="4"/>
  <c r="AE42" i="18" l="1"/>
  <c r="AE22" i="18"/>
  <c r="AF17" i="4"/>
  <c r="AF16" i="4"/>
  <c r="AE29" i="4"/>
  <c r="AD42" i="18"/>
  <c r="AD22" i="18"/>
  <c r="AE17" i="4"/>
  <c r="AE16" i="4"/>
  <c r="AF29" i="4" l="1"/>
  <c r="AC17" i="20"/>
  <c r="AC47" i="20" l="1"/>
  <c r="AC46" i="20"/>
  <c r="AC45" i="20"/>
  <c r="AC44" i="20"/>
  <c r="AC43" i="20"/>
  <c r="AC42" i="20"/>
  <c r="AC39" i="20"/>
  <c r="AC38" i="20"/>
  <c r="AC37" i="20"/>
  <c r="AC36" i="20"/>
  <c r="AC33" i="20"/>
  <c r="AC32" i="20"/>
  <c r="AC31" i="20"/>
  <c r="AC30" i="20"/>
  <c r="AC29" i="20"/>
  <c r="AC28" i="20"/>
  <c r="AC27" i="20"/>
  <c r="AC21" i="20"/>
  <c r="AC20" i="20"/>
  <c r="AC19" i="20"/>
  <c r="AC18" i="20"/>
  <c r="AC16" i="20"/>
  <c r="AC15" i="20"/>
  <c r="AC13" i="20"/>
  <c r="AC12" i="20"/>
  <c r="AC11" i="20"/>
  <c r="AC10" i="20"/>
  <c r="AB43" i="22"/>
  <c r="AB42" i="22"/>
  <c r="AB41" i="22"/>
  <c r="AB40" i="22"/>
  <c r="AB39" i="22"/>
  <c r="AB38" i="22"/>
  <c r="AB37" i="22"/>
  <c r="AB36" i="22"/>
  <c r="AB35" i="22"/>
  <c r="AB34" i="22"/>
  <c r="AB33" i="22"/>
  <c r="AB32" i="22"/>
  <c r="AB31" i="22"/>
  <c r="AB30" i="22"/>
  <c r="AB29" i="22"/>
  <c r="AB28" i="22"/>
  <c r="AB27" i="22"/>
  <c r="AB26" i="22"/>
  <c r="AB25" i="22"/>
  <c r="AB24" i="22"/>
  <c r="AB23" i="22"/>
  <c r="AB22" i="22"/>
  <c r="AB21" i="22"/>
  <c r="AB20" i="22"/>
  <c r="AB19" i="22"/>
  <c r="AB18" i="22"/>
  <c r="AB17" i="22"/>
  <c r="AB16" i="22"/>
  <c r="AB15" i="22"/>
  <c r="AB14" i="22"/>
  <c r="AB13" i="22"/>
  <c r="AB12" i="22"/>
  <c r="AB11" i="22"/>
  <c r="AB10" i="22"/>
  <c r="AB9" i="22"/>
  <c r="AB52" i="18"/>
  <c r="AB50" i="18"/>
  <c r="AB49" i="18"/>
  <c r="AB48" i="18"/>
  <c r="AB47" i="18"/>
  <c r="AB46" i="18"/>
  <c r="AB45" i="18"/>
  <c r="AB44" i="18"/>
  <c r="AB43" i="18"/>
  <c r="AB41" i="18"/>
  <c r="AB40" i="18"/>
  <c r="AB39" i="18"/>
  <c r="AB38" i="18"/>
  <c r="AB36" i="18"/>
  <c r="AB33" i="18"/>
  <c r="AB32" i="18"/>
  <c r="AB31" i="18"/>
  <c r="AB29" i="18"/>
  <c r="AB27" i="18"/>
  <c r="AB26" i="18"/>
  <c r="AB24" i="18"/>
  <c r="AB23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C42" i="18"/>
  <c r="AC22" i="18"/>
  <c r="AC29" i="4"/>
  <c r="AC26" i="4"/>
  <c r="AC24" i="4"/>
  <c r="AC23" i="4"/>
  <c r="AC22" i="4"/>
  <c r="AC21" i="4"/>
  <c r="AC15" i="4"/>
  <c r="AC14" i="4"/>
  <c r="AC13" i="4"/>
  <c r="AC12" i="4"/>
  <c r="AC11" i="4"/>
  <c r="AC10" i="4"/>
  <c r="AC9" i="4"/>
  <c r="AD17" i="4"/>
  <c r="AD16" i="4"/>
  <c r="AB22" i="18" l="1"/>
  <c r="AB42" i="18"/>
  <c r="AC16" i="4"/>
  <c r="AC17" i="4"/>
  <c r="AA42" i="18"/>
  <c r="AA22" i="18"/>
  <c r="Z52" i="18"/>
  <c r="Z50" i="18"/>
  <c r="Z49" i="18"/>
  <c r="Z48" i="18"/>
  <c r="Z47" i="18"/>
  <c r="Z46" i="18"/>
  <c r="Z45" i="18"/>
  <c r="Z44" i="18"/>
  <c r="Z43" i="18"/>
  <c r="Z41" i="18"/>
  <c r="Z40" i="18"/>
  <c r="Z39" i="18"/>
  <c r="Z38" i="18"/>
  <c r="Z36" i="18"/>
  <c r="Z33" i="18"/>
  <c r="Z32" i="18"/>
  <c r="Z29" i="18"/>
  <c r="Z27" i="18"/>
  <c r="Z26" i="18"/>
  <c r="Z24" i="18"/>
  <c r="Z23" i="18"/>
  <c r="Z21" i="18"/>
  <c r="Z20" i="18"/>
  <c r="Z19" i="18"/>
  <c r="Z18" i="18"/>
  <c r="Z17" i="18"/>
  <c r="Z16" i="18"/>
  <c r="Z15" i="18"/>
  <c r="Z14" i="18"/>
  <c r="Z13" i="18"/>
  <c r="Z12" i="18"/>
  <c r="Z11" i="18"/>
  <c r="Z10" i="18"/>
  <c r="Z9" i="18"/>
  <c r="Z43" i="22"/>
  <c r="Z42" i="22"/>
  <c r="Z41" i="22"/>
  <c r="Z40" i="22"/>
  <c r="Z39" i="22"/>
  <c r="Z38" i="22"/>
  <c r="Z37" i="22"/>
  <c r="Z36" i="22"/>
  <c r="Z35" i="22"/>
  <c r="Z34" i="22"/>
  <c r="Z33" i="22"/>
  <c r="Z32" i="22"/>
  <c r="Z31" i="22"/>
  <c r="Z30" i="22"/>
  <c r="Z29" i="22"/>
  <c r="Z28" i="22"/>
  <c r="Z27" i="22"/>
  <c r="Z26" i="22"/>
  <c r="Z25" i="22"/>
  <c r="Z24" i="22"/>
  <c r="Z23" i="22"/>
  <c r="Z22" i="22"/>
  <c r="Z21" i="22"/>
  <c r="Z20" i="22"/>
  <c r="Z19" i="22"/>
  <c r="Z18" i="22"/>
  <c r="Z17" i="22"/>
  <c r="Z16" i="22"/>
  <c r="Z15" i="22"/>
  <c r="Z14" i="22"/>
  <c r="Z13" i="22"/>
  <c r="Z12" i="22"/>
  <c r="Z11" i="22"/>
  <c r="Z10" i="22"/>
  <c r="Z9" i="22"/>
  <c r="AA47" i="20"/>
  <c r="AA46" i="20"/>
  <c r="AA45" i="20"/>
  <c r="AA44" i="20"/>
  <c r="AA43" i="20"/>
  <c r="AA42" i="20"/>
  <c r="AA39" i="20"/>
  <c r="AA38" i="20"/>
  <c r="AA37" i="20"/>
  <c r="AA36" i="20"/>
  <c r="AA33" i="20"/>
  <c r="AA32" i="20"/>
  <c r="AA31" i="20"/>
  <c r="AA30" i="20"/>
  <c r="AA29" i="20"/>
  <c r="AA28" i="20"/>
  <c r="AA27" i="20"/>
  <c r="AA21" i="20"/>
  <c r="AA20" i="20"/>
  <c r="AA19" i="20"/>
  <c r="AA18" i="20"/>
  <c r="AA16" i="20"/>
  <c r="AA15" i="20"/>
  <c r="AA13" i="20"/>
  <c r="AA12" i="20"/>
  <c r="AA11" i="20"/>
  <c r="AA10" i="20"/>
  <c r="Z22" i="18" l="1"/>
  <c r="AA21" i="4"/>
  <c r="AA22" i="4"/>
  <c r="AA23" i="4"/>
  <c r="AA24" i="4"/>
  <c r="AA26" i="4"/>
  <c r="AA15" i="4"/>
  <c r="AA14" i="4"/>
  <c r="AA13" i="4"/>
  <c r="AA12" i="4"/>
  <c r="AA11" i="4"/>
  <c r="AA10" i="4"/>
  <c r="AB16" i="4"/>
  <c r="AB17" i="4"/>
  <c r="AA9" i="4" l="1"/>
  <c r="AS28" i="18"/>
  <c r="AS34" i="18"/>
  <c r="AS35" i="18"/>
  <c r="AA17" i="4" l="1"/>
  <c r="AA16" i="4"/>
  <c r="Z17" i="4"/>
  <c r="Z16" i="4"/>
  <c r="Y42" i="18" l="1"/>
  <c r="Z42" i="18" s="1"/>
  <c r="Y22" i="18"/>
  <c r="Y31" i="18" l="1"/>
  <c r="Z29" i="4"/>
  <c r="Y47" i="20"/>
  <c r="Y46" i="20"/>
  <c r="Y45" i="20"/>
  <c r="Y44" i="20"/>
  <c r="Y43" i="20"/>
  <c r="Y42" i="20"/>
  <c r="Y39" i="20"/>
  <c r="Y38" i="20"/>
  <c r="Y37" i="20"/>
  <c r="Y36" i="20"/>
  <c r="Y33" i="20"/>
  <c r="Y32" i="20"/>
  <c r="Y31" i="20"/>
  <c r="Y30" i="20"/>
  <c r="Y29" i="20"/>
  <c r="Y28" i="20"/>
  <c r="Y27" i="20"/>
  <c r="Y21" i="20"/>
  <c r="Y20" i="20"/>
  <c r="Y19" i="20"/>
  <c r="Y18" i="20"/>
  <c r="Y16" i="20"/>
  <c r="Y15" i="20"/>
  <c r="Y13" i="20"/>
  <c r="Y12" i="20"/>
  <c r="Y11" i="20"/>
  <c r="Y10" i="20"/>
  <c r="X29" i="22"/>
  <c r="X43" i="22"/>
  <c r="X42" i="22"/>
  <c r="X41" i="22"/>
  <c r="X40" i="22"/>
  <c r="X39" i="22"/>
  <c r="X38" i="22"/>
  <c r="X37" i="22"/>
  <c r="X36" i="22"/>
  <c r="X35" i="22"/>
  <c r="X34" i="22"/>
  <c r="X33" i="22"/>
  <c r="X32" i="22"/>
  <c r="X31" i="22"/>
  <c r="X30" i="22"/>
  <c r="X28" i="22"/>
  <c r="X27" i="22"/>
  <c r="X26" i="22"/>
  <c r="X25" i="22"/>
  <c r="X24" i="22"/>
  <c r="X23" i="22"/>
  <c r="X22" i="22"/>
  <c r="X21" i="22"/>
  <c r="X20" i="22"/>
  <c r="X19" i="22"/>
  <c r="X18" i="22"/>
  <c r="X17" i="22"/>
  <c r="X16" i="22"/>
  <c r="X15" i="22"/>
  <c r="X14" i="22"/>
  <c r="X13" i="22"/>
  <c r="X12" i="22"/>
  <c r="X11" i="22"/>
  <c r="X10" i="22"/>
  <c r="X9" i="22"/>
  <c r="X52" i="18"/>
  <c r="X50" i="18"/>
  <c r="X49" i="18"/>
  <c r="X48" i="18"/>
  <c r="X47" i="18"/>
  <c r="X46" i="18"/>
  <c r="X45" i="18"/>
  <c r="X44" i="18"/>
  <c r="X43" i="18"/>
  <c r="X41" i="18"/>
  <c r="X40" i="18"/>
  <c r="X39" i="18"/>
  <c r="X38" i="18"/>
  <c r="X36" i="18"/>
  <c r="X33" i="18"/>
  <c r="X32" i="18"/>
  <c r="X29" i="18"/>
  <c r="X27" i="18"/>
  <c r="X26" i="18"/>
  <c r="X23" i="18"/>
  <c r="X24" i="18"/>
  <c r="X21" i="18"/>
  <c r="X20" i="18"/>
  <c r="X19" i="18"/>
  <c r="X18" i="18"/>
  <c r="X17" i="18"/>
  <c r="X16" i="18"/>
  <c r="X15" i="18"/>
  <c r="X14" i="18"/>
  <c r="X13" i="18"/>
  <c r="X12" i="18"/>
  <c r="X11" i="18"/>
  <c r="X10" i="18"/>
  <c r="X9" i="18"/>
  <c r="Y26" i="4"/>
  <c r="Y24" i="4"/>
  <c r="Y23" i="4"/>
  <c r="Y22" i="4"/>
  <c r="Y21" i="4"/>
  <c r="Y15" i="4"/>
  <c r="Y14" i="4"/>
  <c r="Y13" i="4"/>
  <c r="Y12" i="4"/>
  <c r="Y11" i="4"/>
  <c r="Y10" i="4"/>
  <c r="Y9" i="4"/>
  <c r="Z31" i="18" l="1"/>
  <c r="AA29" i="4"/>
  <c r="Y17" i="4"/>
  <c r="Y16" i="4"/>
  <c r="X22" i="18"/>
  <c r="W31" i="18" l="1"/>
  <c r="X31" i="18" s="1"/>
  <c r="W42" i="18"/>
  <c r="X42" i="18" s="1"/>
  <c r="W22" i="18"/>
  <c r="X17" i="4"/>
  <c r="X16" i="4"/>
  <c r="O26" i="4" l="1"/>
  <c r="V42" i="18"/>
  <c r="N24" i="18" l="1"/>
  <c r="U43" i="22" l="1"/>
  <c r="U42" i="22"/>
  <c r="U41" i="22"/>
  <c r="U40" i="22"/>
  <c r="U39" i="22"/>
  <c r="U38" i="22"/>
  <c r="U37" i="22"/>
  <c r="U36" i="22"/>
  <c r="U35" i="22"/>
  <c r="U34" i="22"/>
  <c r="U33" i="22"/>
  <c r="U32" i="22"/>
  <c r="U31" i="22"/>
  <c r="U30" i="22"/>
  <c r="U29" i="22"/>
  <c r="U28" i="22"/>
  <c r="U27" i="22"/>
  <c r="U26" i="22"/>
  <c r="U25" i="22"/>
  <c r="U24" i="22"/>
  <c r="U23" i="22"/>
  <c r="U22" i="22"/>
  <c r="U21" i="22"/>
  <c r="U20" i="22"/>
  <c r="U19" i="22"/>
  <c r="U18" i="22"/>
  <c r="U17" i="22"/>
  <c r="U16" i="22"/>
  <c r="U15" i="22"/>
  <c r="U14" i="22"/>
  <c r="U13" i="22"/>
  <c r="U12" i="22"/>
  <c r="V26" i="4" l="1"/>
  <c r="U52" i="18" l="1"/>
  <c r="U50" i="18"/>
  <c r="U49" i="18"/>
  <c r="U48" i="18"/>
  <c r="U47" i="18"/>
  <c r="U46" i="18"/>
  <c r="U45" i="18"/>
  <c r="U44" i="18"/>
  <c r="U43" i="18"/>
  <c r="U41" i="18"/>
  <c r="U40" i="18"/>
  <c r="U39" i="18"/>
  <c r="U38" i="18"/>
  <c r="U36" i="18"/>
  <c r="U33" i="18"/>
  <c r="U32" i="18"/>
  <c r="U31" i="18"/>
  <c r="U29" i="18"/>
  <c r="U27" i="18"/>
  <c r="U26" i="18"/>
  <c r="U24" i="18"/>
  <c r="U23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V22" i="18"/>
  <c r="V47" i="20" l="1"/>
  <c r="V46" i="20"/>
  <c r="V45" i="20"/>
  <c r="V44" i="20"/>
  <c r="V43" i="20"/>
  <c r="V42" i="20"/>
  <c r="V39" i="20"/>
  <c r="V38" i="20"/>
  <c r="V37" i="20"/>
  <c r="V36" i="20"/>
  <c r="V33" i="20"/>
  <c r="V32" i="20"/>
  <c r="V31" i="20"/>
  <c r="V30" i="20"/>
  <c r="V29" i="20"/>
  <c r="V28" i="20"/>
  <c r="V27" i="20"/>
  <c r="V21" i="20"/>
  <c r="V20" i="20"/>
  <c r="V19" i="20"/>
  <c r="V18" i="20"/>
  <c r="V16" i="20"/>
  <c r="V15" i="20"/>
  <c r="V13" i="20"/>
  <c r="V12" i="20"/>
  <c r="V11" i="20"/>
  <c r="V10" i="20"/>
  <c r="U11" i="22"/>
  <c r="U10" i="22"/>
  <c r="U9" i="22"/>
  <c r="O47" i="20"/>
  <c r="O46" i="20"/>
  <c r="O45" i="20"/>
  <c r="O44" i="20"/>
  <c r="O43" i="20"/>
  <c r="O42" i="20"/>
  <c r="O38" i="20"/>
  <c r="O37" i="20"/>
  <c r="O36" i="20"/>
  <c r="O33" i="20"/>
  <c r="O32" i="20"/>
  <c r="O31" i="20"/>
  <c r="O30" i="20"/>
  <c r="O29" i="20"/>
  <c r="O28" i="20"/>
  <c r="O27" i="20"/>
  <c r="O21" i="20"/>
  <c r="O20" i="20"/>
  <c r="O19" i="20"/>
  <c r="O18" i="20"/>
  <c r="O16" i="20"/>
  <c r="O15" i="20"/>
  <c r="O13" i="20"/>
  <c r="O12" i="20"/>
  <c r="O11" i="20"/>
  <c r="O10" i="20"/>
  <c r="N43" i="22" l="1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52" i="18"/>
  <c r="N50" i="18"/>
  <c r="N49" i="18"/>
  <c r="N48" i="18"/>
  <c r="N47" i="18"/>
  <c r="N46" i="18"/>
  <c r="N45" i="18"/>
  <c r="N44" i="18"/>
  <c r="N43" i="18"/>
  <c r="N41" i="18"/>
  <c r="N40" i="18"/>
  <c r="N39" i="18"/>
  <c r="N38" i="18"/>
  <c r="N36" i="18"/>
  <c r="N33" i="18"/>
  <c r="N32" i="18"/>
  <c r="N31" i="18"/>
  <c r="N29" i="18"/>
  <c r="N27" i="18"/>
  <c r="N26" i="18"/>
  <c r="N23" i="18"/>
  <c r="N22" i="18" s="1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O24" i="4"/>
  <c r="O23" i="4"/>
  <c r="O22" i="4"/>
  <c r="O21" i="4"/>
  <c r="O15" i="4"/>
  <c r="O14" i="4"/>
  <c r="O13" i="4"/>
  <c r="O12" i="4"/>
  <c r="O11" i="4"/>
  <c r="O10" i="4"/>
  <c r="O9" i="4"/>
  <c r="V24" i="4"/>
  <c r="V23" i="4"/>
  <c r="V22" i="4"/>
  <c r="V21" i="4"/>
  <c r="V15" i="4"/>
  <c r="V14" i="4"/>
  <c r="V13" i="4"/>
  <c r="V12" i="4"/>
  <c r="V11" i="4"/>
  <c r="V10" i="4"/>
  <c r="V9" i="4"/>
  <c r="O29" i="4"/>
  <c r="W29" i="4"/>
  <c r="V29" i="4" l="1"/>
  <c r="O17" i="4"/>
  <c r="O16" i="4"/>
  <c r="V16" i="4"/>
  <c r="V17" i="4"/>
  <c r="N42" i="18"/>
  <c r="U16" i="4" l="1"/>
  <c r="U17" i="4"/>
  <c r="N17" i="4"/>
  <c r="N16" i="4"/>
  <c r="N39" i="20"/>
  <c r="O39" i="20" s="1"/>
  <c r="T26" i="4"/>
  <c r="T47" i="20" l="1"/>
  <c r="T46" i="20"/>
  <c r="T45" i="20"/>
  <c r="T44" i="20"/>
  <c r="T43" i="20"/>
  <c r="T42" i="20"/>
  <c r="T39" i="20"/>
  <c r="T38" i="20"/>
  <c r="T37" i="20"/>
  <c r="T36" i="20"/>
  <c r="T33" i="20"/>
  <c r="T32" i="20"/>
  <c r="T31" i="20"/>
  <c r="T30" i="20"/>
  <c r="T29" i="20"/>
  <c r="T28" i="20"/>
  <c r="T27" i="20"/>
  <c r="T21" i="20"/>
  <c r="T20" i="20"/>
  <c r="T19" i="20"/>
  <c r="T18" i="20"/>
  <c r="T16" i="20"/>
  <c r="T15" i="20"/>
  <c r="T13" i="20"/>
  <c r="T12" i="20"/>
  <c r="T11" i="20"/>
  <c r="T10" i="20"/>
  <c r="M47" i="20"/>
  <c r="M46" i="20"/>
  <c r="M45" i="20"/>
  <c r="M44" i="20"/>
  <c r="M43" i="20"/>
  <c r="M42" i="20"/>
  <c r="M39" i="20"/>
  <c r="M38" i="20"/>
  <c r="M37" i="20"/>
  <c r="M36" i="20"/>
  <c r="M33" i="20"/>
  <c r="M32" i="20"/>
  <c r="M30" i="20"/>
  <c r="M31" i="20"/>
  <c r="M29" i="20"/>
  <c r="M28" i="20"/>
  <c r="M27" i="20"/>
  <c r="M21" i="20"/>
  <c r="M20" i="20"/>
  <c r="M19" i="20"/>
  <c r="M18" i="20"/>
  <c r="M16" i="20"/>
  <c r="M15" i="20"/>
  <c r="M13" i="20"/>
  <c r="M12" i="20"/>
  <c r="M11" i="20"/>
  <c r="M10" i="20"/>
  <c r="S43" i="22"/>
  <c r="S42" i="22"/>
  <c r="S41" i="22"/>
  <c r="S40" i="22"/>
  <c r="S39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S11" i="22"/>
  <c r="S10" i="22"/>
  <c r="S9" i="22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S52" i="18"/>
  <c r="S50" i="18"/>
  <c r="S49" i="18"/>
  <c r="S48" i="18"/>
  <c r="S47" i="18"/>
  <c r="S46" i="18"/>
  <c r="S45" i="18"/>
  <c r="S44" i="18"/>
  <c r="S43" i="18"/>
  <c r="S41" i="18"/>
  <c r="S40" i="18"/>
  <c r="S39" i="18"/>
  <c r="S38" i="18"/>
  <c r="S36" i="18"/>
  <c r="S33" i="18"/>
  <c r="S32" i="18"/>
  <c r="S31" i="18"/>
  <c r="S29" i="18"/>
  <c r="S27" i="18"/>
  <c r="S26" i="18"/>
  <c r="S24" i="18"/>
  <c r="S23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T42" i="18"/>
  <c r="M42" i="18"/>
  <c r="M22" i="18"/>
  <c r="T22" i="18"/>
  <c r="L52" i="18"/>
  <c r="L50" i="18"/>
  <c r="L49" i="18"/>
  <c r="L48" i="18"/>
  <c r="L47" i="18"/>
  <c r="L46" i="18"/>
  <c r="L45" i="18"/>
  <c r="L44" i="18"/>
  <c r="L43" i="18"/>
  <c r="L41" i="18"/>
  <c r="L40" i="18"/>
  <c r="L39" i="18"/>
  <c r="L38" i="18"/>
  <c r="L36" i="18"/>
  <c r="L33" i="18"/>
  <c r="L32" i="18"/>
  <c r="L31" i="18"/>
  <c r="L29" i="18"/>
  <c r="L27" i="18"/>
  <c r="L26" i="18"/>
  <c r="L24" i="18"/>
  <c r="L23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T24" i="4"/>
  <c r="T23" i="4"/>
  <c r="T22" i="4"/>
  <c r="T21" i="4"/>
  <c r="T15" i="4"/>
  <c r="T14" i="4"/>
  <c r="T13" i="4"/>
  <c r="T12" i="4"/>
  <c r="T11" i="4"/>
  <c r="T10" i="4"/>
  <c r="T9" i="4"/>
  <c r="M24" i="4"/>
  <c r="M23" i="4"/>
  <c r="M22" i="4"/>
  <c r="M21" i="4"/>
  <c r="M15" i="4"/>
  <c r="M14" i="4"/>
  <c r="M13" i="4"/>
  <c r="M12" i="4"/>
  <c r="M11" i="4"/>
  <c r="M10" i="4"/>
  <c r="M9" i="4"/>
  <c r="U22" i="18" l="1"/>
  <c r="U42" i="18"/>
  <c r="S42" i="18"/>
  <c r="M17" i="4"/>
  <c r="M16" i="4"/>
  <c r="L22" i="18"/>
  <c r="T17" i="4"/>
  <c r="T16" i="4"/>
  <c r="L42" i="18"/>
  <c r="S22" i="18"/>
  <c r="K42" i="18" l="1"/>
  <c r="R26" i="4" l="1"/>
  <c r="S17" i="4" l="1"/>
  <c r="S16" i="4"/>
  <c r="L17" i="4"/>
  <c r="L16" i="4"/>
  <c r="S29" i="4" l="1"/>
  <c r="T29" i="4" l="1"/>
  <c r="R47" i="20"/>
  <c r="R46" i="20"/>
  <c r="R45" i="20"/>
  <c r="R44" i="20"/>
  <c r="R43" i="20"/>
  <c r="R42" i="20"/>
  <c r="R38" i="20"/>
  <c r="R37" i="20"/>
  <c r="R36" i="20"/>
  <c r="R33" i="20"/>
  <c r="R32" i="20"/>
  <c r="R31" i="20"/>
  <c r="R30" i="20"/>
  <c r="R29" i="20"/>
  <c r="R28" i="20"/>
  <c r="R27" i="20"/>
  <c r="R21" i="20"/>
  <c r="R20" i="20"/>
  <c r="R19" i="20"/>
  <c r="R18" i="20"/>
  <c r="R16" i="20"/>
  <c r="R15" i="20"/>
  <c r="R13" i="20"/>
  <c r="R12" i="20"/>
  <c r="R11" i="20"/>
  <c r="R10" i="20"/>
  <c r="K47" i="20"/>
  <c r="K46" i="20"/>
  <c r="K45" i="20"/>
  <c r="K44" i="20"/>
  <c r="K43" i="20"/>
  <c r="K42" i="20"/>
  <c r="K39" i="20"/>
  <c r="K38" i="20"/>
  <c r="K37" i="20"/>
  <c r="K36" i="20"/>
  <c r="K33" i="20"/>
  <c r="K32" i="20"/>
  <c r="K31" i="20"/>
  <c r="K30" i="20"/>
  <c r="K29" i="20"/>
  <c r="K28" i="20"/>
  <c r="K27" i="20"/>
  <c r="K21" i="20"/>
  <c r="K20" i="20"/>
  <c r="K19" i="20"/>
  <c r="K18" i="20"/>
  <c r="K16" i="20"/>
  <c r="K15" i="20"/>
  <c r="K13" i="20"/>
  <c r="K12" i="20"/>
  <c r="K11" i="20"/>
  <c r="K10" i="20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Q52" i="18"/>
  <c r="Q50" i="18"/>
  <c r="Q49" i="18"/>
  <c r="Q48" i="18"/>
  <c r="Q47" i="18"/>
  <c r="Q46" i="18"/>
  <c r="Q45" i="18"/>
  <c r="Q44" i="18"/>
  <c r="Q43" i="18"/>
  <c r="R42" i="18"/>
  <c r="Q41" i="18"/>
  <c r="Q40" i="18"/>
  <c r="Q39" i="18"/>
  <c r="Q38" i="18"/>
  <c r="Q36" i="18"/>
  <c r="Q33" i="18"/>
  <c r="Q32" i="18"/>
  <c r="Q31" i="18"/>
  <c r="Q29" i="18"/>
  <c r="Q27" i="18"/>
  <c r="Q26" i="18"/>
  <c r="Q24" i="18"/>
  <c r="J23" i="18"/>
  <c r="Q23" i="18"/>
  <c r="K22" i="18"/>
  <c r="R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J52" i="18"/>
  <c r="J50" i="18"/>
  <c r="J49" i="18"/>
  <c r="J48" i="18"/>
  <c r="J47" i="18"/>
  <c r="J46" i="18"/>
  <c r="J45" i="18"/>
  <c r="J44" i="18"/>
  <c r="J43" i="18"/>
  <c r="J41" i="18"/>
  <c r="J40" i="18"/>
  <c r="J39" i="18"/>
  <c r="J38" i="18"/>
  <c r="J36" i="18"/>
  <c r="J33" i="18"/>
  <c r="J32" i="18"/>
  <c r="J31" i="18"/>
  <c r="J29" i="18"/>
  <c r="J27" i="18"/>
  <c r="J26" i="18"/>
  <c r="J24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42" i="18" l="1"/>
  <c r="Q22" i="18"/>
  <c r="Q42" i="18"/>
  <c r="J22" i="18"/>
  <c r="R23" i="4" l="1"/>
  <c r="R24" i="4"/>
  <c r="R22" i="4"/>
  <c r="R21" i="4"/>
  <c r="R10" i="4"/>
  <c r="R11" i="4"/>
  <c r="R12" i="4"/>
  <c r="R13" i="4"/>
  <c r="R14" i="4"/>
  <c r="R15" i="4"/>
  <c r="R9" i="4"/>
  <c r="K22" i="4"/>
  <c r="K23" i="4"/>
  <c r="K24" i="4"/>
  <c r="K21" i="4"/>
  <c r="K10" i="4"/>
  <c r="K11" i="4"/>
  <c r="K12" i="4"/>
  <c r="K13" i="4"/>
  <c r="K14" i="4"/>
  <c r="K15" i="4"/>
  <c r="K9" i="4"/>
  <c r="K33" i="4"/>
  <c r="R16" i="4" l="1"/>
  <c r="R17" i="4"/>
  <c r="K16" i="4"/>
  <c r="K17" i="4"/>
  <c r="R33" i="4"/>
  <c r="S33" i="4"/>
  <c r="P22" i="18" l="1"/>
  <c r="Q39" i="20" l="1"/>
  <c r="R39" i="20" l="1"/>
  <c r="Q17" i="4"/>
  <c r="Q16" i="4"/>
  <c r="P42" i="18"/>
  <c r="O42" i="18" l="1"/>
  <c r="O22" i="18" l="1"/>
  <c r="I42" i="18" l="1"/>
  <c r="I22" i="18"/>
  <c r="J17" i="4"/>
  <c r="J16" i="4"/>
  <c r="H42" i="18"/>
  <c r="I17" i="4"/>
  <c r="I16" i="4"/>
  <c r="H22" i="18"/>
  <c r="G22" i="18"/>
  <c r="H17" i="4"/>
  <c r="H16" i="4"/>
  <c r="H33" i="4"/>
  <c r="H34" i="4"/>
</calcChain>
</file>

<file path=xl/sharedStrings.xml><?xml version="1.0" encoding="utf-8"?>
<sst xmlns="http://schemas.openxmlformats.org/spreadsheetml/2006/main" count="547" uniqueCount="209">
  <si>
    <t>Rounding differences can lead to minor deviations from published figures.</t>
  </si>
  <si>
    <t>Content</t>
  </si>
  <si>
    <t>% change</t>
  </si>
  <si>
    <t>n.a.</t>
  </si>
  <si>
    <t>Page No.</t>
  </si>
  <si>
    <t>Shares</t>
  </si>
  <si>
    <t>Profit &amp; Loss Details</t>
  </si>
  <si>
    <t xml:space="preserve">Fact Sheet </t>
  </si>
  <si>
    <t>Results by Segments</t>
  </si>
  <si>
    <t>Segment Grid</t>
  </si>
  <si>
    <t>P&amp;L Details</t>
  </si>
  <si>
    <t>Depreciation and amortisation</t>
  </si>
  <si>
    <t>€m</t>
  </si>
  <si>
    <t>Hydro coefficient</t>
  </si>
  <si>
    <t>Key Figures</t>
  </si>
  <si>
    <t>%</t>
  </si>
  <si>
    <t>GWh</t>
  </si>
  <si>
    <t>Share price high</t>
  </si>
  <si>
    <t>Share price low</t>
  </si>
  <si>
    <t>Closing price</t>
  </si>
  <si>
    <t>Performance</t>
  </si>
  <si>
    <t>Market capitalisation</t>
  </si>
  <si>
    <t>ATX weighting</t>
  </si>
  <si>
    <t>Value of shares traded</t>
  </si>
  <si>
    <t>€</t>
  </si>
  <si>
    <t>Grid revenue</t>
  </si>
  <si>
    <t>Other operating income</t>
  </si>
  <si>
    <t>Amortisation of intangible assets and depreciation of property, plant and equipment</t>
  </si>
  <si>
    <t>Other operating expenses</t>
  </si>
  <si>
    <t>Interest income</t>
  </si>
  <si>
    <t>Other financial result</t>
  </si>
  <si>
    <t>Taxes on income</t>
  </si>
  <si>
    <t>Domestic</t>
  </si>
  <si>
    <t>Abroad</t>
  </si>
  <si>
    <t>SSG</t>
  </si>
  <si>
    <t>KELAG</t>
  </si>
  <si>
    <t>EKG</t>
  </si>
  <si>
    <t>others</t>
  </si>
  <si>
    <t>Italy</t>
  </si>
  <si>
    <t>France</t>
  </si>
  <si>
    <t>Turkey</t>
  </si>
  <si>
    <t>Current assets</t>
  </si>
  <si>
    <t>Non-current liabilities</t>
  </si>
  <si>
    <t>Current liabilities</t>
  </si>
  <si>
    <t>Balance Sheet (short version)</t>
  </si>
  <si>
    <t>Cash flow Statement (short version)</t>
  </si>
  <si>
    <t>Cash flow from investing activities</t>
  </si>
  <si>
    <t>Change in cash and cash equivalents</t>
  </si>
  <si>
    <t>Generation &amp; Sales</t>
  </si>
  <si>
    <t>Own generation</t>
  </si>
  <si>
    <t>thereof generation from annual reservoirs</t>
  </si>
  <si>
    <t>Resellers</t>
  </si>
  <si>
    <t>Traders</t>
  </si>
  <si>
    <t>Own requirements</t>
  </si>
  <si>
    <t>Austria</t>
  </si>
  <si>
    <t>Germany</t>
  </si>
  <si>
    <t>Total</t>
  </si>
  <si>
    <t>Priced volumes</t>
  </si>
  <si>
    <t>Open volumes</t>
  </si>
  <si>
    <t>Average achieved contract price</t>
  </si>
  <si>
    <t>€/MWh</t>
  </si>
  <si>
    <t>Hedging &amp; Prices</t>
  </si>
  <si>
    <t>Balance Sheet &amp; Cash flows</t>
  </si>
  <si>
    <t>Dividend per share</t>
  </si>
  <si>
    <t>Result from interests accounted for using the equity method</t>
  </si>
  <si>
    <t>Result from equity interests – other</t>
  </si>
  <si>
    <t>Additions to intangible assets, property, plant &amp; equipment and equity interests</t>
  </si>
  <si>
    <t>Capital employed</t>
  </si>
  <si>
    <t>thereof volumes for holders of interest (at cost)</t>
  </si>
  <si>
    <t>Thermal power</t>
  </si>
  <si>
    <t>Others</t>
  </si>
  <si>
    <t>Hedged volumes</t>
  </si>
  <si>
    <t>Grid: energy volume relevant for settlement</t>
  </si>
  <si>
    <t>Total volumes</t>
  </si>
  <si>
    <t>Effects from impairment testing</t>
  </si>
  <si>
    <t>Cash and cash equivalents at the end of the period</t>
  </si>
  <si>
    <t>Electricity supply Group</t>
  </si>
  <si>
    <t>Hydro power</t>
  </si>
  <si>
    <t>Average number of employees</t>
  </si>
  <si>
    <t>Electricity sales volumes and own requirements</t>
  </si>
  <si>
    <t>Electricity sales volumes</t>
  </si>
  <si>
    <t>Consumers</t>
  </si>
  <si>
    <t>Control energy volumes</t>
  </si>
  <si>
    <t>Average number of shares traded per day</t>
  </si>
  <si>
    <t xml:space="preserve"> –</t>
  </si>
  <si>
    <t>–</t>
  </si>
  <si>
    <t>thereof volumes from Pont-sur-Sambre and Toul (France)</t>
  </si>
  <si>
    <t>Electricity supply</t>
  </si>
  <si>
    <t>Electricity revenue by customer category</t>
  </si>
  <si>
    <t>Electricity sales by country (all customer categories)</t>
  </si>
  <si>
    <t>Attributable to non-controlling interests</t>
  </si>
  <si>
    <t>Profit for the period</t>
  </si>
  <si>
    <t>Profit before tax</t>
  </si>
  <si>
    <t>Financial result</t>
  </si>
  <si>
    <r>
      <t>Financial result</t>
    </r>
    <r>
      <rPr>
        <b/>
        <vertAlign val="superscript"/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before effects of impairment testing and business combination</t>
    </r>
  </si>
  <si>
    <t>Interest expenses</t>
  </si>
  <si>
    <t>Personnel expenses</t>
  </si>
  <si>
    <t>Electricity purchased from third parties for trading</t>
  </si>
  <si>
    <t>Romania</t>
  </si>
  <si>
    <t>Additions to property, plant and equipment (without business combination)</t>
  </si>
  <si>
    <t>Electricity purchased for grid loss and balancing energy volumes</t>
  </si>
  <si>
    <t>Effects from business acquisitions</t>
  </si>
  <si>
    <t>Assets held for sale</t>
  </si>
  <si>
    <t>Q1–4/2015</t>
  </si>
  <si>
    <t>Q1-4/2015</t>
  </si>
  <si>
    <t xml:space="preserve">Segment All other segments </t>
  </si>
  <si>
    <t>EBITDA</t>
  </si>
  <si>
    <t>Operating result</t>
  </si>
  <si>
    <t>Segment Sales</t>
  </si>
  <si>
    <t>Reconciliation/consolidation</t>
  </si>
  <si>
    <t>Q1–4/2016</t>
  </si>
  <si>
    <t>31/12/2016</t>
  </si>
  <si>
    <t>Q1-4/2016</t>
  </si>
  <si>
    <t>Q1–4/2017</t>
  </si>
  <si>
    <t>Q1-4/2017</t>
  </si>
  <si>
    <t>Fuel expenses and other usage-/revenue-dependent expenses</t>
  </si>
  <si>
    <t>Q1–4/2018</t>
  </si>
  <si>
    <t>Q1-4/2018</t>
  </si>
  <si>
    <t>Q1-4/2019</t>
  </si>
  <si>
    <t>Operating result (EBIT)</t>
  </si>
  <si>
    <t>Group result</t>
  </si>
  <si>
    <t>Earnings per share</t>
  </si>
  <si>
    <t>Payout ratio</t>
  </si>
  <si>
    <t>Free cash flow after dividend</t>
  </si>
  <si>
    <t>Net debt</t>
  </si>
  <si>
    <t>Gearing</t>
  </si>
  <si>
    <t>Operating result before effects from impairment testing</t>
  </si>
  <si>
    <t>Earnings per share in €</t>
  </si>
  <si>
    <t>Attributable to the shareholders of VERBUND AG (Group result)</t>
  </si>
  <si>
    <r>
      <t>Hedging &amp; Prices</t>
    </r>
    <r>
      <rPr>
        <b/>
        <sz val="10"/>
        <rFont val="Arial"/>
        <family val="2"/>
      </rPr>
      <t xml:space="preserve"> </t>
    </r>
    <r>
      <rPr>
        <sz val="9"/>
        <rFont val="Arial"/>
        <family val="2"/>
      </rPr>
      <t>(Hydro production excluding volumes for holders of interests (at cost) and volumes resulting from pumping)</t>
    </r>
  </si>
  <si>
    <t>Segment New renewables</t>
  </si>
  <si>
    <t>Segment Hydro</t>
  </si>
  <si>
    <t>Solar power</t>
  </si>
  <si>
    <t>Wind power</t>
  </si>
  <si>
    <t>Q1–4/2020</t>
  </si>
  <si>
    <t>New renewables coefficient</t>
  </si>
  <si>
    <t>Q1/2021</t>
  </si>
  <si>
    <t>Additional hedging measures by options</t>
  </si>
  <si>
    <t xml:space="preserve">EBITDA </t>
  </si>
  <si>
    <t xml:space="preserve">Hedging 2023 </t>
  </si>
  <si>
    <t>Q1–4/2021</t>
  </si>
  <si>
    <t>Measurement and realisation of energy derivatives</t>
  </si>
  <si>
    <t>Q1/2022</t>
  </si>
  <si>
    <t xml:space="preserve">Hedging 2024 </t>
  </si>
  <si>
    <t>Revenue</t>
  </si>
  <si>
    <t>EBITDA adjusted</t>
  </si>
  <si>
    <t>Group result adjusted</t>
  </si>
  <si>
    <t>Return on sales (EBIT margin)</t>
  </si>
  <si>
    <t>EBITDA margin</t>
  </si>
  <si>
    <t>Cash flow from operating activities</t>
  </si>
  <si>
    <t>Free cash flow before dividend</t>
  </si>
  <si>
    <t>Balance sheet total</t>
  </si>
  <si>
    <t>Equity</t>
  </si>
  <si>
    <t>Equity ratio (adjusted)</t>
  </si>
  <si>
    <t>Electricity revenue</t>
  </si>
  <si>
    <t>Other revenue</t>
  </si>
  <si>
    <t>Expenses for electricity purchases</t>
  </si>
  <si>
    <t>Expenses for grid purchases</t>
  </si>
  <si>
    <t>Expenses for gas purchases and emission rights (trade)</t>
  </si>
  <si>
    <t>Non-current assets</t>
  </si>
  <si>
    <t>Total assets</t>
  </si>
  <si>
    <t>Liabilities</t>
  </si>
  <si>
    <t>Cash flow from financing activities</t>
  </si>
  <si>
    <t>External revenue</t>
  </si>
  <si>
    <t xml:space="preserve">Results by Segments </t>
  </si>
  <si>
    <t>Q2/2022</t>
  </si>
  <si>
    <t>Q1–2/2022</t>
  </si>
  <si>
    <t>Q2/2021</t>
  </si>
  <si>
    <t>Q1–2/2021</t>
  </si>
  <si>
    <t>30/06/2022</t>
  </si>
  <si>
    <t>30/06/2021</t>
  </si>
  <si>
    <t>Q3/2022</t>
  </si>
  <si>
    <t>Q1–3/2022</t>
  </si>
  <si>
    <t>Q3/2021</t>
  </si>
  <si>
    <t>Q1–3/2021</t>
  </si>
  <si>
    <t xml:space="preserve">Revenue </t>
  </si>
  <si>
    <t>Q1–4/2022</t>
  </si>
  <si>
    <t>Q4/2022</t>
  </si>
  <si>
    <t>Q4/2021</t>
  </si>
  <si>
    <t>Special dividend per share</t>
  </si>
  <si>
    <t>Q1/2023</t>
  </si>
  <si>
    <t>Hedging 2025</t>
  </si>
  <si>
    <t>Q2/2023</t>
  </si>
  <si>
    <t>Q1–2/2023</t>
  </si>
  <si>
    <t>Q3/2023</t>
  </si>
  <si>
    <t>Q1–3/2023</t>
  </si>
  <si>
    <t>Q4/2023</t>
  </si>
  <si>
    <t>Q1-4/2023</t>
  </si>
  <si>
    <t>Q1–4/2023</t>
  </si>
  <si>
    <t>Battery storage</t>
  </si>
  <si>
    <t>Q1/2024</t>
  </si>
  <si>
    <t>Hedging 2026</t>
  </si>
  <si>
    <t>Q2/2024</t>
  </si>
  <si>
    <t>Q1–2/2024</t>
  </si>
  <si>
    <t>Q3/2024</t>
  </si>
  <si>
    <t>Q1–3/2024</t>
  </si>
  <si>
    <t>Q4/2024</t>
  </si>
  <si>
    <t>Q1–4/2024</t>
  </si>
  <si>
    <t>Q1/2025</t>
  </si>
  <si>
    <t>Hedging 2027</t>
  </si>
  <si>
    <t>Q2/2025</t>
  </si>
  <si>
    <t>Q1–2/2025</t>
  </si>
  <si>
    <t>Q3/2025</t>
  </si>
  <si>
    <t>Q1–3/2025</t>
  </si>
  <si>
    <t>Q4/2025</t>
  </si>
  <si>
    <t>Q1–4/2025</t>
  </si>
  <si>
    <t xml:space="preserve"> </t>
  </si>
  <si>
    <t>Q1/2026</t>
  </si>
  <si>
    <t>Hedging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</si>
</sst>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_);[Red]\(&quot;$&quot;#,##0.00\)"/>
    <numFmt numFmtId="165" formatCode="#,##0.0"/>
    <numFmt numFmtId="166" formatCode="0.0%"/>
    <numFmt numFmtId="167" formatCode="0.000"/>
    <numFmt numFmtId="168" formatCode="#,##0.000"/>
    <numFmt numFmtId="169" formatCode="_-* #,##0\ _P_t_s_-;\-* #,##0\ _P_t_s_-;_-* &quot;-&quot;\ _P_t_s_-;_-@_-"/>
    <numFmt numFmtId="170" formatCode="_-* #,##0.00\ &quot;öS&quot;_-;\-* #,##0.00\ &quot;öS&quot;_-;_-* &quot;-&quot;??\ &quot;öS&quot;_-;_-@_-"/>
    <numFmt numFmtId="171" formatCode="_-* #,##0.00\ _ö_S_-;\-* #,##0.00\ _ö_S_-;_-* &quot;-&quot;??\ _ö_S_-;_-@_-"/>
    <numFmt numFmtId="172" formatCode="#,##0.0_ \P;[Red]\(#,##0.0\)\ \P"/>
    <numFmt numFmtId="173" formatCode="#,##0.0_);\(#,##0.0\)"/>
    <numFmt numFmtId="174" formatCode="#,##0.0\ \P;[Red]\-#,##0.0\ \P"/>
    <numFmt numFmtId="175" formatCode="0.0"/>
    <numFmt numFmtId="176" formatCode="#,##0,;\-#,##0,"/>
    <numFmt numFmtId="177" formatCode="\ #,##0.0,\ ;\-#,##0.0,;0.0\-"/>
    <numFmt numFmtId="178" formatCode="dd/mm/yyyy;@"/>
    <numFmt numFmtId="179" formatCode="dd\/mm\/yyyy"/>
    <numFmt numFmtId="180" formatCode="dd\/mm\/yyyy;@"/>
    <numFmt numFmtId="181" formatCode="_-* #,##0.00\ _€_-;\-* #,##0.00\ _€_-;_-* &quot;-&quot;??\ _€_-;_-@_-"/>
  </numFmts>
  <fonts count="80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8"/>
      <name val="Times New Roman"/>
      <family val="1"/>
    </font>
    <font>
      <b/>
      <sz val="10"/>
      <name val="Helv"/>
    </font>
    <font>
      <i/>
      <sz val="6"/>
      <name val="Times New Roman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MS Sans Serif"/>
      <family val="2"/>
    </font>
    <font>
      <sz val="9"/>
      <name val="Times New Roman"/>
      <family val="1"/>
    </font>
    <font>
      <sz val="10"/>
      <name val="Palatino"/>
    </font>
    <font>
      <sz val="10"/>
      <name val="Verdana"/>
      <family val="2"/>
    </font>
    <font>
      <sz val="8"/>
      <name val="Arial"/>
      <family val="2"/>
    </font>
    <font>
      <sz val="10"/>
      <name val="Trebuchet MS"/>
      <family val="2"/>
    </font>
    <font>
      <sz val="24"/>
      <name val="Trebuchet MS"/>
      <family val="2"/>
    </font>
    <font>
      <sz val="8.5"/>
      <name val="Trebuchet MS"/>
      <family val="2"/>
    </font>
    <font>
      <b/>
      <sz val="24"/>
      <name val="Trebuchet MS"/>
      <family val="2"/>
    </font>
    <font>
      <b/>
      <u/>
      <sz val="24"/>
      <name val="Trebuchet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color indexed="44"/>
      <name val="Arial"/>
      <family val="2"/>
    </font>
    <font>
      <b/>
      <sz val="14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1"/>
      <color indexed="63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b/>
      <sz val="10"/>
      <color indexed="49"/>
      <name val="Arial"/>
      <family val="2"/>
    </font>
    <font>
      <b/>
      <sz val="10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color indexed="8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b/>
      <sz val="14"/>
      <color indexed="8"/>
      <name val="Arial"/>
      <family val="2"/>
    </font>
    <font>
      <b/>
      <u/>
      <sz val="14"/>
      <color indexed="8"/>
      <name val="Arial"/>
      <family val="2"/>
    </font>
    <font>
      <b/>
      <sz val="10"/>
      <color theme="6"/>
      <name val="Arial"/>
      <family val="2"/>
    </font>
    <font>
      <sz val="10"/>
      <color theme="6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9"/>
      <name val="Arial"/>
      <family val="2"/>
    </font>
    <font>
      <i/>
      <sz val="10"/>
      <color theme="0" tint="-0.34998626667073579"/>
      <name val="Arial"/>
      <family val="2"/>
    </font>
    <font>
      <i/>
      <sz val="10"/>
      <color theme="0" tint="-0.49998474074526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trike/>
      <sz val="8"/>
      <name val="Arial"/>
      <family val="2"/>
    </font>
    <font>
      <strike/>
      <vertAlign val="superscript"/>
      <sz val="8"/>
      <name val="Arial"/>
      <family val="2"/>
    </font>
    <font>
      <strike/>
      <sz val="10"/>
      <name val="Arial"/>
      <family val="2"/>
    </font>
    <font>
      <strike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trike/>
      <sz val="10"/>
      <color theme="0" tint="-0.499984740745262"/>
      <name val="Arial"/>
      <family val="2"/>
    </font>
    <font>
      <sz val="11"/>
      <color theme="0" tint="-0.34998626667073579"/>
      <name val="Calibri"/>
      <family val="2"/>
    </font>
    <font>
      <sz val="10"/>
      <color theme="0" tint="-0.34998626667073579"/>
      <name val="Arial"/>
      <family val="2"/>
    </font>
    <font>
      <i/>
      <sz val="10"/>
      <color theme="1"/>
      <name val="Arial"/>
      <family val="2"/>
    </font>
    <font>
      <b/>
      <sz val="10"/>
      <color theme="0" tint="-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Up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24" fillId="0" borderId="0"/>
    <xf numFmtId="0" fontId="25" fillId="0" borderId="0"/>
    <xf numFmtId="0" fontId="29" fillId="0" borderId="0"/>
    <xf numFmtId="0" fontId="6" fillId="0" borderId="0"/>
    <xf numFmtId="0" fontId="6" fillId="0" borderId="0"/>
    <xf numFmtId="0" fontId="7" fillId="0" borderId="0">
      <protection locked="0"/>
    </xf>
    <xf numFmtId="0" fontId="8" fillId="0" borderId="0">
      <alignment horizontal="center" wrapText="1"/>
      <protection locked="0"/>
    </xf>
    <xf numFmtId="176" fontId="6" fillId="0" borderId="0" applyFont="0" applyFill="0" applyBorder="0" applyAlignment="0" applyProtection="0"/>
    <xf numFmtId="0" fontId="9" fillId="0" borderId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38" fontId="11" fillId="2" borderId="0" applyNumberFormat="0" applyBorder="0" applyAlignment="0" applyProtection="0"/>
    <xf numFmtId="0" fontId="6" fillId="0" borderId="0">
      <alignment horizontal="left"/>
    </xf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0" fontId="11" fillId="3" borderId="1" applyNumberFormat="0" applyBorder="0" applyAlignment="0" applyProtection="0"/>
    <xf numFmtId="173" fontId="13" fillId="4" borderId="0"/>
    <xf numFmtId="172" fontId="6" fillId="0" borderId="0" applyNumberFormat="0" applyFill="0" applyBorder="0" applyAlignment="0" applyProtection="0"/>
    <xf numFmtId="173" fontId="6" fillId="5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6" fillId="0" borderId="2"/>
    <xf numFmtId="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6" fillId="0" borderId="3" applyBorder="0" applyAlignment="0" applyProtection="0">
      <alignment horizontal="center"/>
    </xf>
    <xf numFmtId="4" fontId="6" fillId="0" borderId="0" applyFont="0" applyFill="0" applyBorder="0" applyAlignment="0" applyProtection="0"/>
    <xf numFmtId="0" fontId="14" fillId="0" borderId="0"/>
    <xf numFmtId="0" fontId="6" fillId="0" borderId="0"/>
    <xf numFmtId="0" fontId="15" fillId="0" borderId="0"/>
    <xf numFmtId="0" fontId="6" fillId="0" borderId="0" applyNumberFormat="0" applyFill="0" applyBorder="0" applyAlignment="0" applyProtection="0"/>
    <xf numFmtId="14" fontId="8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4" fillId="6" borderId="4" applyNumberFormat="0" applyProtection="0">
      <alignment horizontal="left" vertical="center" indent="1"/>
    </xf>
    <xf numFmtId="0" fontId="29" fillId="6" borderId="4" applyNumberFormat="0" applyProtection="0">
      <alignment horizontal="left" vertical="center" indent="1"/>
    </xf>
    <xf numFmtId="0" fontId="6" fillId="6" borderId="4" applyNumberFormat="0" applyProtection="0">
      <alignment horizontal="left" vertical="center" indent="1"/>
    </xf>
    <xf numFmtId="4" fontId="28" fillId="7" borderId="4" applyNumberFormat="0" applyProtection="0">
      <alignment horizontal="right" vertical="center"/>
    </xf>
    <xf numFmtId="0" fontId="26" fillId="0" borderId="0" applyNumberFormat="0" applyProtection="0">
      <alignment horizontal="left" vertical="center" wrapText="1" indent="1"/>
    </xf>
    <xf numFmtId="0" fontId="27" fillId="0" borderId="0" applyNumberFormat="0" applyProtection="0">
      <alignment horizontal="center" vertical="center"/>
    </xf>
    <xf numFmtId="0" fontId="25" fillId="0" borderId="0"/>
    <xf numFmtId="0" fontId="24" fillId="0" borderId="0"/>
    <xf numFmtId="0" fontId="17" fillId="0" borderId="0"/>
    <xf numFmtId="0" fontId="6" fillId="0" borderId="0"/>
    <xf numFmtId="0" fontId="6" fillId="0" borderId="5" applyFill="0" applyAlignment="0" applyProtection="0"/>
    <xf numFmtId="0" fontId="38" fillId="0" borderId="7" applyNumberFormat="0" applyFill="0" applyAlignment="0" applyProtection="0"/>
    <xf numFmtId="181" fontId="6" fillId="0" borderId="0" applyFont="0" applyFill="0" applyBorder="0" applyAlignment="0" applyProtection="0"/>
    <xf numFmtId="0" fontId="38" fillId="0" borderId="6" applyNumberFormat="0" applyFill="0" applyAlignment="0" applyProtection="0"/>
    <xf numFmtId="0" fontId="64" fillId="0" borderId="2" applyNumberFormat="0" applyFill="0" applyAlignment="0" applyProtection="0"/>
  </cellStyleXfs>
  <cellXfs count="424">
    <xf numFmtId="0" fontId="0" fillId="0" borderId="0" xfId="0"/>
    <xf numFmtId="0" fontId="19" fillId="0" borderId="0" xfId="1" applyFont="1"/>
    <xf numFmtId="0" fontId="20" fillId="0" borderId="0" xfId="1" applyFont="1"/>
    <xf numFmtId="0" fontId="19" fillId="8" borderId="0" xfId="1" applyFont="1" applyFill="1"/>
    <xf numFmtId="0" fontId="19" fillId="2" borderId="0" xfId="1" applyFont="1" applyFill="1"/>
    <xf numFmtId="0" fontId="21" fillId="0" borderId="0" xfId="1" applyFont="1" applyAlignment="1">
      <alignment vertical="top" wrapText="1"/>
    </xf>
    <xf numFmtId="0" fontId="23" fillId="0" borderId="0" xfId="20" applyFont="1" applyFill="1" applyAlignment="1" applyProtection="1">
      <alignment horizontal="left" vertical="center"/>
    </xf>
    <xf numFmtId="0" fontId="22" fillId="0" borderId="0" xfId="1" applyFont="1"/>
    <xf numFmtId="0" fontId="6" fillId="0" borderId="0" xfId="1" applyFont="1"/>
    <xf numFmtId="0" fontId="32" fillId="0" borderId="0" xfId="1" applyFont="1"/>
    <xf numFmtId="0" fontId="31" fillId="0" borderId="0" xfId="1" applyFont="1"/>
    <xf numFmtId="0" fontId="33" fillId="0" borderId="0" xfId="1" applyFont="1"/>
    <xf numFmtId="0" fontId="34" fillId="0" borderId="0" xfId="1" applyFont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38" fillId="0" borderId="0" xfId="1" applyFont="1"/>
    <xf numFmtId="165" fontId="6" fillId="0" borderId="0" xfId="42" applyNumberFormat="1" applyFont="1" applyFill="1" applyBorder="1"/>
    <xf numFmtId="165" fontId="38" fillId="0" borderId="0" xfId="42" applyNumberFormat="1" applyFont="1" applyFill="1" applyBorder="1"/>
    <xf numFmtId="165" fontId="38" fillId="0" borderId="0" xfId="1" applyNumberFormat="1" applyFont="1"/>
    <xf numFmtId="166" fontId="38" fillId="0" borderId="0" xfId="1" applyNumberFormat="1" applyFont="1" applyAlignment="1">
      <alignment horizontal="right"/>
    </xf>
    <xf numFmtId="0" fontId="40" fillId="0" borderId="0" xfId="1" applyFont="1"/>
    <xf numFmtId="0" fontId="11" fillId="0" borderId="0" xfId="1" applyFont="1" applyAlignment="1">
      <alignment horizontal="left"/>
    </xf>
    <xf numFmtId="175" fontId="6" fillId="0" borderId="0" xfId="1" applyNumberFormat="1" applyFont="1"/>
    <xf numFmtId="165" fontId="38" fillId="0" borderId="0" xfId="53" applyNumberFormat="1" applyFont="1"/>
    <xf numFmtId="165" fontId="6" fillId="0" borderId="0" xfId="53" applyNumberFormat="1" applyFont="1"/>
    <xf numFmtId="0" fontId="42" fillId="0" borderId="0" xfId="53" applyFont="1"/>
    <xf numFmtId="165" fontId="41" fillId="0" borderId="0" xfId="53" applyNumberFormat="1" applyFont="1"/>
    <xf numFmtId="0" fontId="42" fillId="0" borderId="0" xfId="1" applyFont="1"/>
    <xf numFmtId="0" fontId="41" fillId="0" borderId="0" xfId="1" applyFont="1"/>
    <xf numFmtId="165" fontId="42" fillId="0" borderId="0" xfId="53" applyNumberFormat="1" applyFont="1"/>
    <xf numFmtId="4" fontId="41" fillId="0" borderId="0" xfId="53" applyNumberFormat="1" applyFont="1"/>
    <xf numFmtId="1" fontId="43" fillId="0" borderId="0" xfId="1" applyNumberFormat="1" applyFont="1" applyAlignment="1">
      <alignment horizontal="center"/>
    </xf>
    <xf numFmtId="175" fontId="6" fillId="8" borderId="0" xfId="1" applyNumberFormat="1" applyFont="1" applyFill="1"/>
    <xf numFmtId="177" fontId="41" fillId="0" borderId="0" xfId="53" applyNumberFormat="1" applyFont="1" applyAlignment="1">
      <alignment horizontal="right"/>
    </xf>
    <xf numFmtId="177" fontId="42" fillId="0" borderId="0" xfId="53" applyNumberFormat="1" applyFont="1" applyAlignment="1">
      <alignment horizontal="right"/>
    </xf>
    <xf numFmtId="0" fontId="38" fillId="0" borderId="0" xfId="0" applyFont="1"/>
    <xf numFmtId="165" fontId="6" fillId="0" borderId="7" xfId="42" applyNumberFormat="1" applyFont="1" applyFill="1" applyBorder="1"/>
    <xf numFmtId="165" fontId="6" fillId="0" borderId="5" xfId="42" applyNumberFormat="1" applyFont="1" applyFill="1" applyBorder="1"/>
    <xf numFmtId="165" fontId="38" fillId="0" borderId="8" xfId="42" applyNumberFormat="1" applyFont="1" applyFill="1" applyBorder="1"/>
    <xf numFmtId="165" fontId="6" fillId="0" borderId="9" xfId="42" applyNumberFormat="1" applyFont="1" applyFill="1" applyBorder="1"/>
    <xf numFmtId="165" fontId="6" fillId="0" borderId="2" xfId="42" applyNumberFormat="1" applyFont="1" applyFill="1" applyBorder="1"/>
    <xf numFmtId="0" fontId="6" fillId="0" borderId="5" xfId="4" applyBorder="1"/>
    <xf numFmtId="0" fontId="6" fillId="0" borderId="9" xfId="4" applyBorder="1"/>
    <xf numFmtId="0" fontId="47" fillId="0" borderId="6" xfId="4" applyFont="1" applyBorder="1"/>
    <xf numFmtId="0" fontId="28" fillId="0" borderId="2" xfId="4" applyFont="1" applyBorder="1" applyAlignment="1">
      <alignment horizontal="right"/>
    </xf>
    <xf numFmtId="0" fontId="38" fillId="0" borderId="2" xfId="0" applyFont="1" applyBorder="1"/>
    <xf numFmtId="0" fontId="29" fillId="0" borderId="0" xfId="0" applyFont="1"/>
    <xf numFmtId="0" fontId="6" fillId="0" borderId="0" xfId="0" applyFont="1"/>
    <xf numFmtId="0" fontId="39" fillId="0" borderId="0" xfId="1" applyFont="1"/>
    <xf numFmtId="165" fontId="6" fillId="0" borderId="0" xfId="4" applyNumberFormat="1"/>
    <xf numFmtId="0" fontId="30" fillId="0" borderId="0" xfId="4" applyFont="1"/>
    <xf numFmtId="0" fontId="6" fillId="0" borderId="0" xfId="4"/>
    <xf numFmtId="0" fontId="28" fillId="0" borderId="0" xfId="4" applyFont="1" applyAlignment="1">
      <alignment horizontal="right"/>
    </xf>
    <xf numFmtId="0" fontId="38" fillId="0" borderId="0" xfId="4" applyFont="1"/>
    <xf numFmtId="1" fontId="38" fillId="0" borderId="0" xfId="1" applyNumberFormat="1" applyFont="1" applyAlignment="1">
      <alignment horizontal="right"/>
    </xf>
    <xf numFmtId="1" fontId="46" fillId="0" borderId="0" xfId="1" applyNumberFormat="1" applyFont="1" applyAlignment="1">
      <alignment horizontal="right"/>
    </xf>
    <xf numFmtId="0" fontId="47" fillId="0" borderId="0" xfId="4" applyFont="1"/>
    <xf numFmtId="165" fontId="46" fillId="0" borderId="0" xfId="1" applyNumberFormat="1" applyFont="1"/>
    <xf numFmtId="165" fontId="6" fillId="0" borderId="8" xfId="42" applyNumberFormat="1" applyFont="1" applyFill="1" applyBorder="1"/>
    <xf numFmtId="0" fontId="6" fillId="0" borderId="0" xfId="5"/>
    <xf numFmtId="175" fontId="6" fillId="8" borderId="0" xfId="5" applyNumberFormat="1" applyFill="1"/>
    <xf numFmtId="175" fontId="6" fillId="0" borderId="0" xfId="5" applyNumberFormat="1"/>
    <xf numFmtId="1" fontId="38" fillId="0" borderId="0" xfId="5" applyNumberFormat="1" applyFont="1" applyAlignment="1">
      <alignment horizontal="right"/>
    </xf>
    <xf numFmtId="1" fontId="46" fillId="0" borderId="0" xfId="5" applyNumberFormat="1" applyFont="1" applyAlignment="1">
      <alignment horizontal="right"/>
    </xf>
    <xf numFmtId="166" fontId="38" fillId="0" borderId="0" xfId="5" applyNumberFormat="1" applyFont="1" applyAlignment="1">
      <alignment horizontal="right"/>
    </xf>
    <xf numFmtId="165" fontId="46" fillId="0" borderId="0" xfId="5" applyNumberFormat="1" applyFont="1"/>
    <xf numFmtId="165" fontId="38" fillId="0" borderId="0" xfId="5" applyNumberFormat="1" applyFont="1"/>
    <xf numFmtId="0" fontId="38" fillId="0" borderId="0" xfId="5" applyFont="1"/>
    <xf numFmtId="0" fontId="42" fillId="0" borderId="0" xfId="5" applyFont="1"/>
    <xf numFmtId="0" fontId="39" fillId="0" borderId="0" xfId="5" applyFont="1"/>
    <xf numFmtId="0" fontId="11" fillId="0" borderId="0" xfId="5" applyFont="1" applyAlignment="1">
      <alignment horizontal="left"/>
    </xf>
    <xf numFmtId="0" fontId="41" fillId="0" borderId="0" xfId="5" applyFont="1"/>
    <xf numFmtId="165" fontId="41" fillId="0" borderId="0" xfId="5" applyNumberFormat="1" applyFont="1"/>
    <xf numFmtId="1" fontId="43" fillId="0" borderId="0" xfId="5" applyNumberFormat="1" applyFont="1" applyAlignment="1">
      <alignment horizontal="center"/>
    </xf>
    <xf numFmtId="1" fontId="44" fillId="0" borderId="0" xfId="5" applyNumberFormat="1" applyFont="1" applyAlignment="1">
      <alignment horizontal="center"/>
    </xf>
    <xf numFmtId="165" fontId="38" fillId="0" borderId="5" xfId="42" applyNumberFormat="1" applyFont="1" applyFill="1" applyBorder="1"/>
    <xf numFmtId="165" fontId="6" fillId="0" borderId="0" xfId="5" applyNumberFormat="1"/>
    <xf numFmtId="165" fontId="6" fillId="0" borderId="5" xfId="42" applyNumberFormat="1" applyFont="1" applyFill="1" applyBorder="1" applyAlignment="1">
      <alignment horizontal="left" indent="1"/>
    </xf>
    <xf numFmtId="0" fontId="11" fillId="0" borderId="0" xfId="0" applyFont="1"/>
    <xf numFmtId="165" fontId="6" fillId="0" borderId="5" xfId="42" applyNumberFormat="1" applyFont="1" applyFill="1" applyBorder="1" applyAlignment="1">
      <alignment horizontal="left"/>
    </xf>
    <xf numFmtId="178" fontId="38" fillId="0" borderId="2" xfId="1" applyNumberFormat="1" applyFont="1" applyBorder="1" applyAlignment="1">
      <alignment horizontal="right"/>
    </xf>
    <xf numFmtId="0" fontId="41" fillId="0" borderId="8" xfId="53" applyFont="1" applyBorder="1"/>
    <xf numFmtId="0" fontId="40" fillId="0" borderId="10" xfId="1" applyFont="1" applyBorder="1"/>
    <xf numFmtId="0" fontId="37" fillId="0" borderId="10" xfId="1" applyFont="1" applyBorder="1"/>
    <xf numFmtId="0" fontId="50" fillId="0" borderId="0" xfId="20" applyFont="1" applyFill="1" applyAlignment="1" applyProtection="1">
      <alignment horizontal="left" vertical="center"/>
    </xf>
    <xf numFmtId="0" fontId="51" fillId="0" borderId="0" xfId="20" applyFont="1" applyFill="1" applyAlignment="1" applyProtection="1"/>
    <xf numFmtId="0" fontId="34" fillId="0" borderId="0" xfId="1" applyFont="1" applyAlignment="1">
      <alignment horizontal="left"/>
    </xf>
    <xf numFmtId="0" fontId="40" fillId="0" borderId="10" xfId="1" applyFont="1" applyBorder="1" applyAlignment="1">
      <alignment horizontal="right"/>
    </xf>
    <xf numFmtId="0" fontId="52" fillId="0" borderId="0" xfId="1" applyFont="1"/>
    <xf numFmtId="0" fontId="53" fillId="0" borderId="0" xfId="20" applyFont="1" applyFill="1" applyAlignment="1" applyProtection="1">
      <alignment horizontal="left" vertical="center"/>
    </xf>
    <xf numFmtId="165" fontId="6" fillId="0" borderId="2" xfId="5" applyNumberFormat="1" applyBorder="1"/>
    <xf numFmtId="166" fontId="6" fillId="0" borderId="0" xfId="1" applyNumberFormat="1" applyFont="1" applyAlignment="1">
      <alignment horizontal="right"/>
    </xf>
    <xf numFmtId="0" fontId="47" fillId="0" borderId="6" xfId="4" applyFont="1" applyBorder="1" applyAlignment="1">
      <alignment wrapText="1"/>
    </xf>
    <xf numFmtId="0" fontId="6" fillId="0" borderId="0" xfId="1" applyFont="1" applyAlignment="1">
      <alignment wrapText="1"/>
    </xf>
    <xf numFmtId="0" fontId="47" fillId="0" borderId="7" xfId="4" applyFont="1" applyBorder="1"/>
    <xf numFmtId="165" fontId="6" fillId="0" borderId="0" xfId="42" applyNumberFormat="1" applyFont="1" applyFill="1" applyBorder="1" applyAlignment="1">
      <alignment horizontal="left"/>
    </xf>
    <xf numFmtId="0" fontId="47" fillId="0" borderId="2" xfId="4" applyFont="1" applyBorder="1"/>
    <xf numFmtId="165" fontId="54" fillId="0" borderId="2" xfId="1" applyNumberFormat="1" applyFont="1" applyBorder="1"/>
    <xf numFmtId="1" fontId="38" fillId="0" borderId="11" xfId="1" applyNumberFormat="1" applyFont="1" applyBorder="1" applyAlignment="1">
      <alignment horizontal="right"/>
    </xf>
    <xf numFmtId="0" fontId="11" fillId="0" borderId="11" xfId="0" applyFont="1" applyBorder="1"/>
    <xf numFmtId="1" fontId="38" fillId="0" borderId="11" xfId="5" applyNumberFormat="1" applyFont="1" applyBorder="1" applyAlignment="1">
      <alignment horizontal="right"/>
    </xf>
    <xf numFmtId="1" fontId="54" fillId="0" borderId="2" xfId="5" applyNumberFormat="1" applyFont="1" applyBorder="1" applyAlignment="1">
      <alignment horizontal="right"/>
    </xf>
    <xf numFmtId="1" fontId="38" fillId="0" borderId="2" xfId="5" applyNumberFormat="1" applyFont="1" applyBorder="1" applyAlignment="1">
      <alignment horizontal="right"/>
    </xf>
    <xf numFmtId="0" fontId="6" fillId="0" borderId="2" xfId="5" applyBorder="1"/>
    <xf numFmtId="165" fontId="55" fillId="0" borderId="2" xfId="5" applyNumberFormat="1" applyFont="1" applyBorder="1"/>
    <xf numFmtId="0" fontId="38" fillId="0" borderId="11" xfId="0" applyFont="1" applyBorder="1"/>
    <xf numFmtId="3" fontId="6" fillId="0" borderId="0" xfId="5" applyNumberFormat="1"/>
    <xf numFmtId="165" fontId="6" fillId="0" borderId="5" xfId="42" applyNumberFormat="1" applyFont="1" applyFill="1" applyBorder="1" applyAlignment="1">
      <alignment wrapText="1"/>
    </xf>
    <xf numFmtId="0" fontId="5" fillId="0" borderId="0" xfId="0" applyFont="1"/>
    <xf numFmtId="165" fontId="5" fillId="0" borderId="0" xfId="1" applyNumberFormat="1" applyFont="1"/>
    <xf numFmtId="165" fontId="38" fillId="0" borderId="2" xfId="1" applyNumberFormat="1" applyFont="1" applyBorder="1"/>
    <xf numFmtId="175" fontId="6" fillId="9" borderId="0" xfId="1" applyNumberFormat="1" applyFont="1" applyFill="1"/>
    <xf numFmtId="165" fontId="6" fillId="11" borderId="0" xfId="42" applyNumberFormat="1" applyFont="1" applyFill="1" applyBorder="1"/>
    <xf numFmtId="165" fontId="56" fillId="0" borderId="9" xfId="1" applyNumberFormat="1" applyFont="1" applyBorder="1"/>
    <xf numFmtId="165" fontId="56" fillId="0" borderId="5" xfId="1" applyNumberFormat="1" applyFont="1" applyBorder="1"/>
    <xf numFmtId="179" fontId="38" fillId="0" borderId="0" xfId="5" applyNumberFormat="1" applyFont="1" applyAlignment="1">
      <alignment horizontal="right"/>
    </xf>
    <xf numFmtId="165" fontId="6" fillId="0" borderId="5" xfId="1" applyNumberFormat="1" applyFont="1" applyBorder="1"/>
    <xf numFmtId="0" fontId="6" fillId="0" borderId="8" xfId="53" applyFont="1" applyBorder="1"/>
    <xf numFmtId="0" fontId="6" fillId="0" borderId="2" xfId="0" applyFont="1" applyBorder="1" applyAlignment="1">
      <alignment horizontal="right"/>
    </xf>
    <xf numFmtId="1" fontId="38" fillId="0" borderId="2" xfId="1" applyNumberFormat="1" applyFont="1" applyBorder="1" applyAlignment="1">
      <alignment horizontal="right"/>
    </xf>
    <xf numFmtId="165" fontId="56" fillId="0" borderId="5" xfId="1" applyNumberFormat="1" applyFont="1" applyBorder="1" applyAlignment="1">
      <alignment horizontal="right"/>
    </xf>
    <xf numFmtId="4" fontId="56" fillId="0" borderId="5" xfId="1" applyNumberFormat="1" applyFont="1" applyBorder="1"/>
    <xf numFmtId="3" fontId="56" fillId="0" borderId="5" xfId="1" applyNumberFormat="1" applyFont="1" applyBorder="1"/>
    <xf numFmtId="4" fontId="56" fillId="0" borderId="9" xfId="1" applyNumberFormat="1" applyFont="1" applyBorder="1"/>
    <xf numFmtId="165" fontId="56" fillId="0" borderId="2" xfId="1" applyNumberFormat="1" applyFont="1" applyBorder="1"/>
    <xf numFmtId="165" fontId="56" fillId="0" borderId="7" xfId="1" applyNumberFormat="1" applyFont="1" applyBorder="1"/>
    <xf numFmtId="165" fontId="56" fillId="0" borderId="8" xfId="1" applyNumberFormat="1" applyFont="1" applyBorder="1"/>
    <xf numFmtId="1" fontId="57" fillId="0" borderId="11" xfId="1" applyNumberFormat="1" applyFont="1" applyBorder="1" applyAlignment="1">
      <alignment horizontal="right"/>
    </xf>
    <xf numFmtId="1" fontId="57" fillId="0" borderId="11" xfId="5" applyNumberFormat="1" applyFont="1" applyBorder="1" applyAlignment="1">
      <alignment horizontal="right"/>
    </xf>
    <xf numFmtId="165" fontId="57" fillId="0" borderId="6" xfId="5" applyNumberFormat="1" applyFont="1" applyBorder="1"/>
    <xf numFmtId="165" fontId="56" fillId="0" borderId="7" xfId="5" applyNumberFormat="1" applyFont="1" applyBorder="1"/>
    <xf numFmtId="165" fontId="56" fillId="0" borderId="5" xfId="5" applyNumberFormat="1" applyFont="1" applyBorder="1"/>
    <xf numFmtId="165" fontId="56" fillId="0" borderId="8" xfId="5" applyNumberFormat="1" applyFont="1" applyBorder="1"/>
    <xf numFmtId="165" fontId="57" fillId="0" borderId="5" xfId="5" applyNumberFormat="1" applyFont="1" applyBorder="1"/>
    <xf numFmtId="165" fontId="57" fillId="0" borderId="7" xfId="56" applyNumberFormat="1" applyFont="1" applyFill="1" applyAlignment="1">
      <alignment vertical="center"/>
    </xf>
    <xf numFmtId="165" fontId="56" fillId="0" borderId="9" xfId="5" applyNumberFormat="1" applyFont="1" applyBorder="1"/>
    <xf numFmtId="4" fontId="57" fillId="0" borderId="6" xfId="5" applyNumberFormat="1" applyFont="1" applyBorder="1"/>
    <xf numFmtId="165" fontId="56" fillId="0" borderId="0" xfId="5" applyNumberFormat="1" applyFont="1"/>
    <xf numFmtId="0" fontId="57" fillId="0" borderId="2" xfId="0" applyFont="1" applyBorder="1"/>
    <xf numFmtId="180" fontId="57" fillId="0" borderId="11" xfId="1" applyNumberFormat="1" applyFont="1" applyBorder="1" applyAlignment="1">
      <alignment horizontal="right"/>
    </xf>
    <xf numFmtId="165" fontId="56" fillId="0" borderId="2" xfId="5" applyNumberFormat="1" applyFont="1" applyBorder="1"/>
    <xf numFmtId="165" fontId="57" fillId="0" borderId="6" xfId="1" applyNumberFormat="1" applyFont="1" applyBorder="1"/>
    <xf numFmtId="178" fontId="38" fillId="0" borderId="0" xfId="5" applyNumberFormat="1" applyFont="1" applyAlignment="1">
      <alignment horizontal="right"/>
    </xf>
    <xf numFmtId="3" fontId="56" fillId="0" borderId="7" xfId="5" applyNumberFormat="1" applyFont="1" applyBorder="1"/>
    <xf numFmtId="3" fontId="56" fillId="0" borderId="5" xfId="5" applyNumberFormat="1" applyFont="1" applyBorder="1"/>
    <xf numFmtId="175" fontId="56" fillId="0" borderId="0" xfId="5" applyNumberFormat="1" applyFont="1"/>
    <xf numFmtId="3" fontId="57" fillId="0" borderId="8" xfId="5" applyNumberFormat="1" applyFont="1" applyBorder="1"/>
    <xf numFmtId="3" fontId="56" fillId="0" borderId="0" xfId="5" applyNumberFormat="1" applyFont="1"/>
    <xf numFmtId="3" fontId="57" fillId="0" borderId="6" xfId="5" applyNumberFormat="1" applyFont="1" applyBorder="1"/>
    <xf numFmtId="165" fontId="6" fillId="0" borderId="7" xfId="1" applyNumberFormat="1" applyFont="1" applyBorder="1"/>
    <xf numFmtId="165" fontId="57" fillId="11" borderId="6" xfId="5" applyNumberFormat="1" applyFont="1" applyFill="1" applyBorder="1"/>
    <xf numFmtId="0" fontId="56" fillId="0" borderId="8" xfId="53" applyFont="1" applyBorder="1"/>
    <xf numFmtId="180" fontId="57" fillId="0" borderId="0" xfId="1" applyNumberFormat="1" applyFont="1" applyAlignment="1">
      <alignment horizontal="right"/>
    </xf>
    <xf numFmtId="165" fontId="57" fillId="0" borderId="2" xfId="1" applyNumberFormat="1" applyFont="1" applyBorder="1"/>
    <xf numFmtId="1" fontId="57" fillId="0" borderId="2" xfId="5" applyNumberFormat="1" applyFont="1" applyBorder="1" applyAlignment="1">
      <alignment horizontal="right"/>
    </xf>
    <xf numFmtId="3" fontId="56" fillId="0" borderId="8" xfId="5" applyNumberFormat="1" applyFont="1" applyBorder="1"/>
    <xf numFmtId="175" fontId="56" fillId="0" borderId="0" xfId="1" applyNumberFormat="1" applyFont="1"/>
    <xf numFmtId="165" fontId="56" fillId="0" borderId="0" xfId="1" applyNumberFormat="1" applyFont="1"/>
    <xf numFmtId="0" fontId="56" fillId="0" borderId="0" xfId="0" applyFont="1"/>
    <xf numFmtId="166" fontId="38" fillId="0" borderId="6" xfId="5" applyNumberFormat="1" applyFont="1" applyBorder="1" applyAlignment="1">
      <alignment horizontal="right"/>
    </xf>
    <xf numFmtId="1" fontId="59" fillId="0" borderId="11" xfId="1" applyNumberFormat="1" applyFont="1" applyBorder="1" applyAlignment="1">
      <alignment horizontal="right"/>
    </xf>
    <xf numFmtId="1" fontId="59" fillId="0" borderId="11" xfId="5" applyNumberFormat="1" applyFont="1" applyBorder="1" applyAlignment="1">
      <alignment horizontal="right"/>
    </xf>
    <xf numFmtId="0" fontId="6" fillId="11" borderId="0" xfId="0" applyFont="1" applyFill="1"/>
    <xf numFmtId="0" fontId="6" fillId="11" borderId="5" xfId="4" applyFill="1" applyBorder="1"/>
    <xf numFmtId="0" fontId="6" fillId="0" borderId="8" xfId="4" applyBorder="1"/>
    <xf numFmtId="0" fontId="11" fillId="0" borderId="0" xfId="1" applyFont="1" applyAlignment="1">
      <alignment horizontal="left" vertical="top" wrapText="1"/>
    </xf>
    <xf numFmtId="165" fontId="56" fillId="0" borderId="9" xfId="0" applyNumberFormat="1" applyFont="1" applyBorder="1" applyAlignment="1">
      <alignment vertical="center"/>
    </xf>
    <xf numFmtId="3" fontId="57" fillId="0" borderId="5" xfId="5" applyNumberFormat="1" applyFont="1" applyBorder="1"/>
    <xf numFmtId="180" fontId="57" fillId="0" borderId="0" xfId="1" quotePrefix="1" applyNumberFormat="1" applyFont="1" applyAlignment="1">
      <alignment horizontal="right"/>
    </xf>
    <xf numFmtId="1" fontId="57" fillId="0" borderId="2" xfId="1" applyNumberFormat="1" applyFont="1" applyBorder="1" applyAlignment="1">
      <alignment horizontal="right"/>
    </xf>
    <xf numFmtId="179" fontId="57" fillId="0" borderId="0" xfId="5" applyNumberFormat="1" applyFont="1" applyAlignment="1">
      <alignment horizontal="right"/>
    </xf>
    <xf numFmtId="180" fontId="38" fillId="0" borderId="0" xfId="1" quotePrefix="1" applyNumberFormat="1" applyFont="1" applyAlignment="1">
      <alignment horizontal="right"/>
    </xf>
    <xf numFmtId="180" fontId="57" fillId="0" borderId="11" xfId="1" quotePrefix="1" applyNumberFormat="1" applyFont="1" applyBorder="1" applyAlignment="1">
      <alignment horizontal="right"/>
    </xf>
    <xf numFmtId="165" fontId="60" fillId="0" borderId="9" xfId="1" applyNumberFormat="1" applyFont="1" applyBorder="1"/>
    <xf numFmtId="165" fontId="60" fillId="0" borderId="5" xfId="1" applyNumberFormat="1" applyFont="1" applyBorder="1"/>
    <xf numFmtId="4" fontId="60" fillId="0" borderId="5" xfId="1" applyNumberFormat="1" applyFont="1" applyBorder="1"/>
    <xf numFmtId="3" fontId="60" fillId="0" borderId="5" xfId="1" applyNumberFormat="1" applyFont="1" applyBorder="1"/>
    <xf numFmtId="165" fontId="60" fillId="0" borderId="2" xfId="1" applyNumberFormat="1" applyFont="1" applyBorder="1"/>
    <xf numFmtId="180" fontId="59" fillId="0" borderId="0" xfId="1" applyNumberFormat="1" applyFont="1" applyAlignment="1">
      <alignment horizontal="right"/>
    </xf>
    <xf numFmtId="165" fontId="60" fillId="0" borderId="7" xfId="1" applyNumberFormat="1" applyFont="1" applyBorder="1"/>
    <xf numFmtId="165" fontId="60" fillId="0" borderId="8" xfId="1" applyNumberFormat="1" applyFont="1" applyBorder="1"/>
    <xf numFmtId="165" fontId="59" fillId="0" borderId="6" xfId="5" applyNumberFormat="1" applyFont="1" applyBorder="1"/>
    <xf numFmtId="165" fontId="60" fillId="0" borderId="7" xfId="5" applyNumberFormat="1" applyFont="1" applyBorder="1"/>
    <xf numFmtId="165" fontId="60" fillId="0" borderId="5" xfId="5" applyNumberFormat="1" applyFont="1" applyBorder="1"/>
    <xf numFmtId="165" fontId="60" fillId="0" borderId="2" xfId="5" applyNumberFormat="1" applyFont="1" applyBorder="1"/>
    <xf numFmtId="165" fontId="60" fillId="0" borderId="9" xfId="0" applyNumberFormat="1" applyFont="1" applyBorder="1" applyAlignment="1">
      <alignment vertical="center"/>
    </xf>
    <xf numFmtId="165" fontId="59" fillId="0" borderId="5" xfId="5" applyNumberFormat="1" applyFont="1" applyBorder="1"/>
    <xf numFmtId="165" fontId="60" fillId="0" borderId="8" xfId="5" applyNumberFormat="1" applyFont="1" applyBorder="1"/>
    <xf numFmtId="165" fontId="59" fillId="0" borderId="7" xfId="56" applyNumberFormat="1" applyFont="1" applyFill="1" applyAlignment="1">
      <alignment vertical="center"/>
    </xf>
    <xf numFmtId="165" fontId="60" fillId="0" borderId="0" xfId="5" applyNumberFormat="1" applyFont="1"/>
    <xf numFmtId="4" fontId="59" fillId="0" borderId="6" xfId="5" applyNumberFormat="1" applyFont="1" applyBorder="1"/>
    <xf numFmtId="165" fontId="59" fillId="0" borderId="6" xfId="1" applyNumberFormat="1" applyFont="1" applyBorder="1"/>
    <xf numFmtId="165" fontId="60" fillId="0" borderId="0" xfId="1" applyNumberFormat="1" applyFont="1"/>
    <xf numFmtId="4" fontId="60" fillId="0" borderId="9" xfId="1" applyNumberFormat="1" applyFont="1" applyBorder="1"/>
    <xf numFmtId="165" fontId="6" fillId="0" borderId="0" xfId="1" applyNumberFormat="1" applyFont="1"/>
    <xf numFmtId="0" fontId="6" fillId="0" borderId="2" xfId="4" applyBorder="1"/>
    <xf numFmtId="166" fontId="38" fillId="0" borderId="2" xfId="1" applyNumberFormat="1" applyFont="1" applyBorder="1" applyAlignment="1">
      <alignment horizontal="right"/>
    </xf>
    <xf numFmtId="178" fontId="38" fillId="0" borderId="0" xfId="1" applyNumberFormat="1" applyFont="1" applyAlignment="1">
      <alignment horizontal="right"/>
    </xf>
    <xf numFmtId="166" fontId="6" fillId="0" borderId="2" xfId="5" applyNumberFormat="1" applyBorder="1" applyAlignment="1">
      <alignment horizontal="right"/>
    </xf>
    <xf numFmtId="180" fontId="38" fillId="0" borderId="11" xfId="1" applyNumberFormat="1" applyFont="1" applyBorder="1" applyAlignment="1">
      <alignment horizontal="right"/>
    </xf>
    <xf numFmtId="178" fontId="38" fillId="0" borderId="11" xfId="1" applyNumberFormat="1" applyFont="1" applyBorder="1" applyAlignment="1">
      <alignment horizontal="right"/>
    </xf>
    <xf numFmtId="3" fontId="56" fillId="0" borderId="9" xfId="51" applyNumberFormat="1" applyFont="1" applyBorder="1"/>
    <xf numFmtId="3" fontId="56" fillId="0" borderId="9" xfId="5" applyNumberFormat="1" applyFont="1" applyBorder="1"/>
    <xf numFmtId="178" fontId="57" fillId="0" borderId="0" xfId="5" applyNumberFormat="1" applyFont="1" applyAlignment="1">
      <alignment horizontal="right"/>
    </xf>
    <xf numFmtId="1" fontId="57" fillId="12" borderId="2" xfId="5" applyNumberFormat="1" applyFont="1" applyFill="1" applyBorder="1" applyAlignment="1">
      <alignment horizontal="right"/>
    </xf>
    <xf numFmtId="165" fontId="57" fillId="12" borderId="2" xfId="1" applyNumberFormat="1" applyFont="1" applyFill="1" applyBorder="1"/>
    <xf numFmtId="165" fontId="6" fillId="0" borderId="8" xfId="42" applyNumberFormat="1" applyFont="1" applyFill="1" applyBorder="1" applyAlignment="1">
      <alignment horizontal="left" indent="1"/>
    </xf>
    <xf numFmtId="165" fontId="6" fillId="0" borderId="6" xfId="42" applyNumberFormat="1" applyFont="1" applyFill="1" applyBorder="1"/>
    <xf numFmtId="165" fontId="56" fillId="0" borderId="6" xfId="5" applyNumberFormat="1" applyFont="1" applyBorder="1"/>
    <xf numFmtId="175" fontId="6" fillId="9" borderId="0" xfId="5" applyNumberFormat="1" applyFill="1"/>
    <xf numFmtId="0" fontId="6" fillId="9" borderId="0" xfId="0" applyFont="1" applyFill="1"/>
    <xf numFmtId="165" fontId="38" fillId="0" borderId="0" xfId="0" applyNumberFormat="1" applyFont="1"/>
    <xf numFmtId="166" fontId="38" fillId="0" borderId="0" xfId="42" applyNumberFormat="1" applyFont="1"/>
    <xf numFmtId="165" fontId="38" fillId="10" borderId="2" xfId="1" applyNumberFormat="1" applyFont="1" applyFill="1" applyBorder="1"/>
    <xf numFmtId="0" fontId="56" fillId="9" borderId="0" xfId="0" applyFont="1" applyFill="1"/>
    <xf numFmtId="179" fontId="65" fillId="0" borderId="0" xfId="5" applyNumberFormat="1" applyFont="1" applyAlignment="1">
      <alignment horizontal="right"/>
    </xf>
    <xf numFmtId="175" fontId="56" fillId="9" borderId="0" xfId="5" applyNumberFormat="1" applyFont="1" applyFill="1"/>
    <xf numFmtId="178" fontId="65" fillId="10" borderId="0" xfId="5" applyNumberFormat="1" applyFont="1" applyFill="1" applyAlignment="1">
      <alignment horizontal="right"/>
    </xf>
    <xf numFmtId="166" fontId="6" fillId="0" borderId="0" xfId="42" applyNumberFormat="1" applyFont="1" applyFill="1" applyBorder="1"/>
    <xf numFmtId="0" fontId="66" fillId="0" borderId="0" xfId="1" applyFont="1"/>
    <xf numFmtId="0" fontId="68" fillId="0" borderId="0" xfId="1" applyFont="1"/>
    <xf numFmtId="175" fontId="68" fillId="0" borderId="0" xfId="1" applyNumberFormat="1" applyFont="1"/>
    <xf numFmtId="0" fontId="67" fillId="0" borderId="0" xfId="5" applyFont="1"/>
    <xf numFmtId="0" fontId="58" fillId="0" borderId="0" xfId="1" applyFont="1" applyAlignment="1">
      <alignment horizontal="left" vertical="top" wrapText="1"/>
    </xf>
    <xf numFmtId="165" fontId="60" fillId="0" borderId="6" xfId="5" applyNumberFormat="1" applyFont="1" applyBorder="1"/>
    <xf numFmtId="1" fontId="59" fillId="0" borderId="0" xfId="1" applyNumberFormat="1" applyFont="1" applyAlignment="1">
      <alignment horizontal="right"/>
    </xf>
    <xf numFmtId="1" fontId="57" fillId="0" borderId="0" xfId="1" applyNumberFormat="1" applyFont="1" applyAlignment="1">
      <alignment horizontal="right"/>
    </xf>
    <xf numFmtId="165" fontId="60" fillId="13" borderId="5" xfId="1" applyNumberFormat="1" applyFont="1" applyFill="1" applyBorder="1"/>
    <xf numFmtId="165" fontId="56" fillId="13" borderId="5" xfId="1" applyNumberFormat="1" applyFont="1" applyFill="1" applyBorder="1"/>
    <xf numFmtId="165" fontId="56" fillId="0" borderId="9" xfId="0" applyNumberFormat="1" applyFont="1" applyBorder="1" applyAlignment="1">
      <alignment horizontal="right"/>
    </xf>
    <xf numFmtId="165" fontId="56" fillId="0" borderId="0" xfId="0" applyNumberFormat="1" applyFont="1" applyAlignment="1">
      <alignment horizontal="right"/>
    </xf>
    <xf numFmtId="165" fontId="56" fillId="0" borderId="5" xfId="0" applyNumberFormat="1" applyFont="1" applyBorder="1" applyAlignment="1">
      <alignment horizontal="right"/>
    </xf>
    <xf numFmtId="165" fontId="56" fillId="0" borderId="8" xfId="0" applyNumberFormat="1" applyFont="1" applyBorder="1" applyAlignment="1">
      <alignment horizontal="right"/>
    </xf>
    <xf numFmtId="0" fontId="6" fillId="0" borderId="7" xfId="4" applyBorder="1"/>
    <xf numFmtId="175" fontId="69" fillId="0" borderId="0" xfId="1" applyNumberFormat="1" applyFont="1"/>
    <xf numFmtId="165" fontId="57" fillId="0" borderId="2" xfId="5" applyNumberFormat="1" applyFont="1" applyBorder="1"/>
    <xf numFmtId="0" fontId="56" fillId="0" borderId="2" xfId="4" applyFont="1" applyBorder="1"/>
    <xf numFmtId="178" fontId="57" fillId="0" borderId="2" xfId="5" applyNumberFormat="1" applyFont="1" applyBorder="1" applyAlignment="1">
      <alignment horizontal="right"/>
    </xf>
    <xf numFmtId="178" fontId="65" fillId="0" borderId="2" xfId="5" applyNumberFormat="1" applyFont="1" applyBorder="1" applyAlignment="1">
      <alignment horizontal="right"/>
    </xf>
    <xf numFmtId="179" fontId="56" fillId="0" borderId="0" xfId="5" applyNumberFormat="1" applyFont="1" applyAlignment="1">
      <alignment horizontal="right"/>
    </xf>
    <xf numFmtId="180" fontId="38" fillId="0" borderId="11" xfId="1" quotePrefix="1" applyNumberFormat="1" applyFont="1" applyBorder="1" applyAlignment="1">
      <alignment horizontal="right"/>
    </xf>
    <xf numFmtId="0" fontId="5" fillId="0" borderId="12" xfId="4" applyFont="1" applyBorder="1"/>
    <xf numFmtId="0" fontId="4" fillId="0" borderId="2" xfId="4" applyFont="1" applyBorder="1"/>
    <xf numFmtId="165" fontId="62" fillId="0" borderId="5" xfId="42" applyNumberFormat="1" applyFont="1" applyFill="1" applyBorder="1"/>
    <xf numFmtId="165" fontId="60" fillId="0" borderId="9" xfId="5" applyNumberFormat="1" applyFont="1" applyBorder="1"/>
    <xf numFmtId="165" fontId="60" fillId="13" borderId="8" xfId="5" applyNumberFormat="1" applyFont="1" applyFill="1" applyBorder="1"/>
    <xf numFmtId="165" fontId="56" fillId="13" borderId="8" xfId="5" applyNumberFormat="1" applyFont="1" applyFill="1" applyBorder="1"/>
    <xf numFmtId="0" fontId="38" fillId="0" borderId="6" xfId="4" applyFont="1" applyBorder="1"/>
    <xf numFmtId="0" fontId="38" fillId="0" borderId="2" xfId="4" applyFont="1" applyBorder="1"/>
    <xf numFmtId="165" fontId="62" fillId="0" borderId="0" xfId="42" applyNumberFormat="1" applyFont="1" applyFill="1" applyBorder="1"/>
    <xf numFmtId="165" fontId="63" fillId="0" borderId="5" xfId="42" applyNumberFormat="1" applyFont="1" applyFill="1" applyBorder="1"/>
    <xf numFmtId="165" fontId="63" fillId="0" borderId="0" xfId="42" applyNumberFormat="1" applyFont="1" applyFill="1" applyBorder="1"/>
    <xf numFmtId="0" fontId="6" fillId="0" borderId="2" xfId="4" applyBorder="1" applyAlignment="1">
      <alignment horizontal="center"/>
    </xf>
    <xf numFmtId="165" fontId="56" fillId="13" borderId="6" xfId="1" applyNumberFormat="1" applyFont="1" applyFill="1" applyBorder="1"/>
    <xf numFmtId="4" fontId="56" fillId="0" borderId="6" xfId="1" applyNumberFormat="1" applyFont="1" applyBorder="1"/>
    <xf numFmtId="165" fontId="38" fillId="0" borderId="6" xfId="42" applyNumberFormat="1" applyFont="1" applyFill="1" applyBorder="1"/>
    <xf numFmtId="178" fontId="57" fillId="0" borderId="2" xfId="1" applyNumberFormat="1" applyFont="1" applyBorder="1" applyAlignment="1">
      <alignment horizontal="right"/>
    </xf>
    <xf numFmtId="0" fontId="57" fillId="0" borderId="0" xfId="0" applyFont="1"/>
    <xf numFmtId="0" fontId="56" fillId="0" borderId="0" xfId="5" applyFont="1"/>
    <xf numFmtId="165" fontId="56" fillId="0" borderId="9" xfId="0" applyNumberFormat="1" applyFont="1" applyBorder="1"/>
    <xf numFmtId="165" fontId="70" fillId="0" borderId="5" xfId="1" applyNumberFormat="1" applyFont="1" applyBorder="1"/>
    <xf numFmtId="165" fontId="70" fillId="0" borderId="9" xfId="1" applyNumberFormat="1" applyFont="1" applyBorder="1"/>
    <xf numFmtId="165" fontId="70" fillId="0" borderId="8" xfId="1" applyNumberFormat="1" applyFont="1" applyBorder="1"/>
    <xf numFmtId="165" fontId="71" fillId="0" borderId="6" xfId="1" applyNumberFormat="1" applyFont="1" applyBorder="1"/>
    <xf numFmtId="4" fontId="56" fillId="0" borderId="2" xfId="1" applyNumberFormat="1" applyFont="1" applyBorder="1"/>
    <xf numFmtId="9" fontId="6" fillId="0" borderId="0" xfId="42" applyFont="1" applyFill="1"/>
    <xf numFmtId="178" fontId="57" fillId="10" borderId="2" xfId="1" applyNumberFormat="1" applyFont="1" applyFill="1" applyBorder="1" applyAlignment="1">
      <alignment horizontal="right"/>
    </xf>
    <xf numFmtId="166" fontId="6" fillId="0" borderId="5" xfId="5" applyNumberFormat="1" applyBorder="1" applyAlignment="1">
      <alignment horizontal="right"/>
    </xf>
    <xf numFmtId="1" fontId="38" fillId="10" borderId="2" xfId="1" applyNumberFormat="1" applyFont="1" applyFill="1" applyBorder="1" applyAlignment="1">
      <alignment horizontal="right"/>
    </xf>
    <xf numFmtId="1" fontId="57" fillId="12" borderId="2" xfId="1" applyNumberFormat="1" applyFont="1" applyFill="1" applyBorder="1" applyAlignment="1">
      <alignment horizontal="right"/>
    </xf>
    <xf numFmtId="175" fontId="70" fillId="0" borderId="0" xfId="5" applyNumberFormat="1" applyFont="1"/>
    <xf numFmtId="0" fontId="71" fillId="0" borderId="0" xfId="0" applyFont="1"/>
    <xf numFmtId="165" fontId="71" fillId="0" borderId="6" xfId="5" applyNumberFormat="1" applyFont="1" applyBorder="1"/>
    <xf numFmtId="165" fontId="70" fillId="0" borderId="5" xfId="5" applyNumberFormat="1" applyFont="1" applyBorder="1"/>
    <xf numFmtId="165" fontId="70" fillId="0" borderId="6" xfId="5" applyNumberFormat="1" applyFont="1" applyBorder="1"/>
    <xf numFmtId="0" fontId="70" fillId="0" borderId="0" xfId="5" applyFont="1"/>
    <xf numFmtId="0" fontId="72" fillId="0" borderId="0" xfId="1" applyFont="1" applyAlignment="1">
      <alignment horizontal="left" vertical="top" wrapText="1"/>
    </xf>
    <xf numFmtId="175" fontId="70" fillId="0" borderId="0" xfId="1" applyNumberFormat="1" applyFont="1"/>
    <xf numFmtId="0" fontId="71" fillId="0" borderId="2" xfId="0" applyFont="1" applyBorder="1"/>
    <xf numFmtId="4" fontId="70" fillId="0" borderId="5" xfId="1" applyNumberFormat="1" applyFont="1" applyBorder="1"/>
    <xf numFmtId="0" fontId="70" fillId="0" borderId="8" xfId="53" applyFont="1" applyBorder="1"/>
    <xf numFmtId="180" fontId="71" fillId="0" borderId="0" xfId="1" quotePrefix="1" applyNumberFormat="1" applyFont="1" applyAlignment="1">
      <alignment horizontal="right"/>
    </xf>
    <xf numFmtId="165" fontId="71" fillId="0" borderId="2" xfId="1" applyNumberFormat="1" applyFont="1" applyBorder="1"/>
    <xf numFmtId="165" fontId="70" fillId="0" borderId="7" xfId="1" applyNumberFormat="1" applyFont="1" applyBorder="1"/>
    <xf numFmtId="165" fontId="70" fillId="0" borderId="0" xfId="1" applyNumberFormat="1" applyFont="1"/>
    <xf numFmtId="175" fontId="73" fillId="0" borderId="0" xfId="1" applyNumberFormat="1" applyFont="1"/>
    <xf numFmtId="0" fontId="70" fillId="0" borderId="0" xfId="0" applyFont="1"/>
    <xf numFmtId="0" fontId="70" fillId="9" borderId="0" xfId="0" applyFont="1" applyFill="1"/>
    <xf numFmtId="165" fontId="74" fillId="0" borderId="6" xfId="1" applyNumberFormat="1" applyFont="1" applyBorder="1"/>
    <xf numFmtId="165" fontId="73" fillId="0" borderId="5" xfId="1" applyNumberFormat="1" applyFont="1" applyBorder="1"/>
    <xf numFmtId="165" fontId="73" fillId="0" borderId="9" xfId="1" applyNumberFormat="1" applyFont="1" applyBorder="1"/>
    <xf numFmtId="165" fontId="73" fillId="0" borderId="8" xfId="1" applyNumberFormat="1" applyFont="1" applyBorder="1"/>
    <xf numFmtId="175" fontId="70" fillId="9" borderId="0" xfId="5" applyNumberFormat="1" applyFont="1" applyFill="1"/>
    <xf numFmtId="165" fontId="74" fillId="0" borderId="6" xfId="1" applyNumberFormat="1" applyFont="1" applyBorder="1" applyAlignment="1">
      <alignment horizontal="right"/>
    </xf>
    <xf numFmtId="165" fontId="73" fillId="0" borderId="5" xfId="1" applyNumberFormat="1" applyFont="1" applyBorder="1" applyAlignment="1">
      <alignment horizontal="right"/>
    </xf>
    <xf numFmtId="165" fontId="73" fillId="0" borderId="8" xfId="1" applyNumberFormat="1" applyFont="1" applyBorder="1" applyAlignment="1">
      <alignment horizontal="right"/>
    </xf>
    <xf numFmtId="4" fontId="56" fillId="0" borderId="5" xfId="1" applyNumberFormat="1" applyFont="1" applyBorder="1" applyAlignment="1">
      <alignment horizontal="right"/>
    </xf>
    <xf numFmtId="166" fontId="6" fillId="0" borderId="9" xfId="1" applyNumberFormat="1" applyFont="1" applyBorder="1" applyAlignment="1">
      <alignment horizontal="right"/>
    </xf>
    <xf numFmtId="166" fontId="6" fillId="0" borderId="5" xfId="1" applyNumberFormat="1" applyFont="1" applyBorder="1" applyAlignment="1">
      <alignment horizontal="right"/>
    </xf>
    <xf numFmtId="4" fontId="6" fillId="0" borderId="5" xfId="1" applyNumberFormat="1" applyFont="1" applyBorder="1" applyAlignment="1">
      <alignment horizontal="right"/>
    </xf>
    <xf numFmtId="3" fontId="6" fillId="0" borderId="5" xfId="1" applyNumberFormat="1" applyFont="1" applyBorder="1"/>
    <xf numFmtId="166" fontId="6" fillId="0" borderId="2" xfId="1" applyNumberFormat="1" applyFont="1" applyBorder="1" applyAlignment="1">
      <alignment horizontal="right"/>
    </xf>
    <xf numFmtId="166" fontId="6" fillId="0" borderId="7" xfId="1" applyNumberFormat="1" applyFont="1" applyBorder="1" applyAlignment="1">
      <alignment horizontal="right"/>
    </xf>
    <xf numFmtId="166" fontId="6" fillId="0" borderId="7" xfId="5" applyNumberFormat="1" applyBorder="1" applyAlignment="1">
      <alignment horizontal="right"/>
    </xf>
    <xf numFmtId="166" fontId="6" fillId="0" borderId="9" xfId="5" applyNumberFormat="1" applyBorder="1" applyAlignment="1">
      <alignment horizontal="right"/>
    </xf>
    <xf numFmtId="166" fontId="6" fillId="0" borderId="8" xfId="5" applyNumberFormat="1" applyBorder="1" applyAlignment="1">
      <alignment horizontal="right"/>
    </xf>
    <xf numFmtId="166" fontId="38" fillId="0" borderId="5" xfId="5" applyNumberFormat="1" applyFont="1" applyBorder="1" applyAlignment="1">
      <alignment horizontal="right"/>
    </xf>
    <xf numFmtId="166" fontId="38" fillId="0" borderId="8" xfId="5" applyNumberFormat="1" applyFont="1" applyBorder="1" applyAlignment="1">
      <alignment horizontal="right"/>
    </xf>
    <xf numFmtId="166" fontId="6" fillId="0" borderId="6" xfId="5" applyNumberFormat="1" applyBorder="1" applyAlignment="1">
      <alignment horizontal="right"/>
    </xf>
    <xf numFmtId="166" fontId="38" fillId="0" borderId="7" xfId="5" applyNumberFormat="1" applyFont="1" applyBorder="1" applyAlignment="1">
      <alignment horizontal="right"/>
    </xf>
    <xf numFmtId="166" fontId="6" fillId="0" borderId="0" xfId="5" applyNumberFormat="1" applyAlignment="1">
      <alignment horizontal="right"/>
    </xf>
    <xf numFmtId="166" fontId="38" fillId="0" borderId="6" xfId="1" applyNumberFormat="1" applyFont="1" applyBorder="1" applyAlignment="1">
      <alignment horizontal="right"/>
    </xf>
    <xf numFmtId="166" fontId="6" fillId="0" borderId="8" xfId="1" applyNumberFormat="1" applyFont="1" applyBorder="1" applyAlignment="1">
      <alignment horizontal="right"/>
    </xf>
    <xf numFmtId="4" fontId="57" fillId="0" borderId="2" xfId="5" applyNumberFormat="1" applyFont="1" applyBorder="1"/>
    <xf numFmtId="165" fontId="75" fillId="0" borderId="6" xfId="1" applyNumberFormat="1" applyFont="1" applyBorder="1" applyAlignment="1">
      <alignment horizontal="right"/>
    </xf>
    <xf numFmtId="165" fontId="69" fillId="0" borderId="5" xfId="1" applyNumberFormat="1" applyFont="1" applyBorder="1" applyAlignment="1">
      <alignment horizontal="right"/>
    </xf>
    <xf numFmtId="165" fontId="69" fillId="0" borderId="8" xfId="1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56" fillId="13" borderId="0" xfId="1" applyNumberFormat="1" applyFont="1" applyFill="1"/>
    <xf numFmtId="165" fontId="56" fillId="13" borderId="9" xfId="1" applyNumberFormat="1" applyFont="1" applyFill="1" applyBorder="1"/>
    <xf numFmtId="165" fontId="0" fillId="0" borderId="0" xfId="0" applyNumberFormat="1"/>
    <xf numFmtId="3" fontId="76" fillId="0" borderId="0" xfId="0" applyNumberFormat="1" applyFont="1"/>
    <xf numFmtId="3" fontId="77" fillId="0" borderId="0" xfId="1" applyNumberFormat="1" applyFont="1"/>
    <xf numFmtId="0" fontId="77" fillId="0" borderId="0" xfId="1" applyFont="1"/>
    <xf numFmtId="3" fontId="56" fillId="0" borderId="13" xfId="5" applyNumberFormat="1" applyFont="1" applyBorder="1"/>
    <xf numFmtId="178" fontId="57" fillId="11" borderId="2" xfId="5" applyNumberFormat="1" applyFont="1" applyFill="1" applyBorder="1" applyAlignment="1">
      <alignment horizontal="right"/>
    </xf>
    <xf numFmtId="165" fontId="56" fillId="0" borderId="6" xfId="1" applyNumberFormat="1" applyFont="1" applyBorder="1"/>
    <xf numFmtId="3" fontId="56" fillId="0" borderId="5" xfId="5" applyNumberFormat="1" applyFont="1" applyBorder="1" applyAlignment="1">
      <alignment horizontal="right"/>
    </xf>
    <xf numFmtId="166" fontId="6" fillId="0" borderId="5" xfId="42" applyNumberFormat="1" applyFont="1" applyFill="1" applyBorder="1"/>
    <xf numFmtId="166" fontId="6" fillId="0" borderId="6" xfId="42" applyNumberFormat="1" applyFont="1" applyFill="1" applyBorder="1"/>
    <xf numFmtId="165" fontId="56" fillId="0" borderId="7" xfId="0" applyNumberFormat="1" applyFont="1" applyBorder="1"/>
    <xf numFmtId="165" fontId="56" fillId="0" borderId="8" xfId="0" applyNumberFormat="1" applyFont="1" applyBorder="1"/>
    <xf numFmtId="4" fontId="6" fillId="0" borderId="9" xfId="1" applyNumberFormat="1" applyFont="1" applyBorder="1"/>
    <xf numFmtId="165" fontId="6" fillId="0" borderId="2" xfId="1" applyNumberFormat="1" applyFont="1" applyBorder="1"/>
    <xf numFmtId="165" fontId="0" fillId="0" borderId="9" xfId="0" applyNumberFormat="1" applyBorder="1"/>
    <xf numFmtId="165" fontId="56" fillId="0" borderId="5" xfId="0" applyNumberFormat="1" applyFont="1" applyBorder="1"/>
    <xf numFmtId="175" fontId="2" fillId="0" borderId="0" xfId="5" applyNumberFormat="1" applyFont="1"/>
    <xf numFmtId="0" fontId="65" fillId="0" borderId="2" xfId="0" applyFont="1" applyBorder="1"/>
    <xf numFmtId="1" fontId="65" fillId="0" borderId="11" xfId="1" applyNumberFormat="1" applyFont="1" applyBorder="1" applyAlignment="1">
      <alignment horizontal="right"/>
    </xf>
    <xf numFmtId="1" fontId="65" fillId="10" borderId="2" xfId="5" applyNumberFormat="1" applyFont="1" applyFill="1" applyBorder="1" applyAlignment="1">
      <alignment horizontal="right"/>
    </xf>
    <xf numFmtId="165" fontId="65" fillId="0" borderId="6" xfId="5" applyNumberFormat="1" applyFont="1" applyBorder="1"/>
    <xf numFmtId="3" fontId="2" fillId="0" borderId="7" xfId="5" applyNumberFormat="1" applyFont="1" applyBorder="1"/>
    <xf numFmtId="3" fontId="2" fillId="0" borderId="9" xfId="51" applyNumberFormat="1" applyFont="1" applyBorder="1"/>
    <xf numFmtId="3" fontId="2" fillId="0" borderId="5" xfId="5" applyNumberFormat="1" applyFont="1" applyBorder="1"/>
    <xf numFmtId="3" fontId="2" fillId="0" borderId="13" xfId="5" applyNumberFormat="1" applyFont="1" applyBorder="1"/>
    <xf numFmtId="3" fontId="65" fillId="0" borderId="8" xfId="5" applyNumberFormat="1" applyFont="1" applyBorder="1"/>
    <xf numFmtId="3" fontId="2" fillId="0" borderId="0" xfId="5" applyNumberFormat="1" applyFont="1"/>
    <xf numFmtId="3" fontId="65" fillId="0" borderId="6" xfId="5" applyNumberFormat="1" applyFont="1" applyBorder="1"/>
    <xf numFmtId="165" fontId="2" fillId="0" borderId="6" xfId="5" applyNumberFormat="1" applyFont="1" applyBorder="1"/>
    <xf numFmtId="4" fontId="2" fillId="0" borderId="2" xfId="1" applyNumberFormat="1" applyFont="1" applyBorder="1"/>
    <xf numFmtId="4" fontId="2" fillId="0" borderId="6" xfId="1" applyNumberFormat="1" applyFont="1" applyBorder="1"/>
    <xf numFmtId="165" fontId="2" fillId="0" borderId="5" xfId="5" applyNumberFormat="1" applyFont="1" applyBorder="1"/>
    <xf numFmtId="3" fontId="2" fillId="0" borderId="8" xfId="5" applyNumberFormat="1" applyFont="1" applyBorder="1"/>
    <xf numFmtId="3" fontId="65" fillId="0" borderId="5" xfId="5" applyNumberFormat="1" applyFont="1" applyBorder="1"/>
    <xf numFmtId="175" fontId="2" fillId="9" borderId="0" xfId="5" applyNumberFormat="1" applyFont="1" applyFill="1"/>
    <xf numFmtId="175" fontId="1" fillId="0" borderId="0" xfId="5" applyNumberFormat="1" applyFont="1"/>
    <xf numFmtId="178" fontId="65" fillId="10" borderId="2" xfId="5" applyNumberFormat="1" applyFont="1" applyFill="1" applyBorder="1" applyAlignment="1">
      <alignment horizontal="right"/>
    </xf>
    <xf numFmtId="165" fontId="1" fillId="0" borderId="6" xfId="5" applyNumberFormat="1" applyFont="1" applyBorder="1"/>
    <xf numFmtId="3" fontId="1" fillId="0" borderId="7" xfId="5" applyNumberFormat="1" applyFont="1" applyBorder="1"/>
    <xf numFmtId="3" fontId="1" fillId="0" borderId="9" xfId="5" applyNumberFormat="1" applyFont="1" applyBorder="1"/>
    <xf numFmtId="165" fontId="1" fillId="0" borderId="9" xfId="5" applyNumberFormat="1" applyFont="1" applyBorder="1"/>
    <xf numFmtId="165" fontId="78" fillId="0" borderId="5" xfId="42" applyNumberFormat="1" applyFont="1" applyFill="1" applyBorder="1"/>
    <xf numFmtId="165" fontId="78" fillId="0" borderId="0" xfId="42" applyNumberFormat="1" applyFont="1" applyFill="1" applyBorder="1"/>
    <xf numFmtId="3" fontId="1" fillId="0" borderId="5" xfId="5" applyNumberFormat="1" applyFont="1" applyBorder="1"/>
    <xf numFmtId="1" fontId="38" fillId="12" borderId="2" xfId="5" applyNumberFormat="1" applyFont="1" applyFill="1" applyBorder="1" applyAlignment="1">
      <alignment horizontal="right"/>
    </xf>
    <xf numFmtId="165" fontId="56" fillId="14" borderId="2" xfId="5" applyNumberFormat="1" applyFont="1" applyFill="1" applyBorder="1"/>
    <xf numFmtId="3" fontId="2" fillId="0" borderId="5" xfId="5" applyNumberFormat="1" applyFont="1" applyBorder="1" applyAlignment="1">
      <alignment horizontal="right"/>
    </xf>
    <xf numFmtId="165" fontId="6" fillId="0" borderId="9" xfId="1" applyNumberFormat="1" applyFont="1" applyBorder="1"/>
    <xf numFmtId="4" fontId="6" fillId="0" borderId="5" xfId="1" applyNumberFormat="1" applyFont="1" applyBorder="1"/>
    <xf numFmtId="165" fontId="6" fillId="0" borderId="7" xfId="5" applyNumberFormat="1" applyBorder="1"/>
    <xf numFmtId="165" fontId="6" fillId="0" borderId="5" xfId="5" applyNumberFormat="1" applyBorder="1"/>
    <xf numFmtId="165" fontId="38" fillId="0" borderId="6" xfId="5" applyNumberFormat="1" applyFont="1" applyBorder="1"/>
    <xf numFmtId="165" fontId="6" fillId="0" borderId="9" xfId="5" applyNumberFormat="1" applyBorder="1"/>
    <xf numFmtId="165" fontId="6" fillId="0" borderId="9" xfId="0" applyNumberFormat="1" applyFont="1" applyBorder="1" applyAlignment="1">
      <alignment vertical="center"/>
    </xf>
    <xf numFmtId="165" fontId="38" fillId="0" borderId="5" xfId="5" applyNumberFormat="1" applyFont="1" applyBorder="1"/>
    <xf numFmtId="165" fontId="6" fillId="0" borderId="8" xfId="5" applyNumberFormat="1" applyBorder="1"/>
    <xf numFmtId="165" fontId="38" fillId="0" borderId="7" xfId="56" applyNumberFormat="1" applyFill="1" applyAlignment="1">
      <alignment vertical="center"/>
    </xf>
    <xf numFmtId="165" fontId="6" fillId="0" borderId="6" xfId="5" applyNumberFormat="1" applyBorder="1"/>
    <xf numFmtId="4" fontId="38" fillId="0" borderId="6" xfId="5" applyNumberFormat="1" applyFont="1" applyBorder="1"/>
    <xf numFmtId="165" fontId="38" fillId="0" borderId="6" xfId="1" applyNumberFormat="1" applyFont="1" applyBorder="1"/>
    <xf numFmtId="165" fontId="0" fillId="0" borderId="5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165" fontId="6" fillId="0" borderId="5" xfId="0" applyNumberFormat="1" applyFont="1" applyBorder="1"/>
    <xf numFmtId="165" fontId="6" fillId="0" borderId="9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3" fillId="0" borderId="5" xfId="1" applyNumberFormat="1" applyFont="1" applyBorder="1"/>
    <xf numFmtId="165" fontId="3" fillId="0" borderId="9" xfId="1" applyNumberFormat="1" applyFont="1" applyBorder="1"/>
    <xf numFmtId="165" fontId="3" fillId="0" borderId="8" xfId="1" applyNumberFormat="1" applyFont="1" applyBorder="1"/>
    <xf numFmtId="0" fontId="6" fillId="12" borderId="2" xfId="5" applyFill="1" applyBorder="1"/>
    <xf numFmtId="165" fontId="56" fillId="12" borderId="2" xfId="5" applyNumberFormat="1" applyFont="1" applyFill="1" applyBorder="1"/>
    <xf numFmtId="165" fontId="79" fillId="12" borderId="2" xfId="1" applyNumberFormat="1" applyFont="1" applyFill="1" applyBorder="1"/>
    <xf numFmtId="165" fontId="2" fillId="0" borderId="0" xfId="5" applyNumberFormat="1" applyFont="1"/>
    <xf numFmtId="165" fontId="1" fillId="0" borderId="5" xfId="5" applyNumberFormat="1" applyFont="1" applyBorder="1"/>
    <xf numFmtId="0" fontId="11" fillId="11" borderId="0" xfId="1" applyFont="1" applyFill="1" applyAlignment="1">
      <alignment horizontal="left" vertical="top" wrapText="1"/>
    </xf>
    <xf numFmtId="0" fontId="6" fillId="11" borderId="0" xfId="5" applyFill="1"/>
    <xf numFmtId="175" fontId="6" fillId="11" borderId="0" xfId="5" applyNumberFormat="1" applyFill="1"/>
    <xf numFmtId="175" fontId="56" fillId="11" borderId="0" xfId="5" applyNumberFormat="1" applyFont="1" applyFill="1"/>
    <xf numFmtId="177" fontId="41" fillId="11" borderId="0" xfId="53" applyNumberFormat="1" applyFont="1" applyFill="1" applyAlignment="1">
      <alignment horizontal="right"/>
    </xf>
    <xf numFmtId="177" fontId="42" fillId="11" borderId="0" xfId="53" applyNumberFormat="1" applyFont="1" applyFill="1" applyAlignment="1">
      <alignment horizontal="right"/>
    </xf>
    <xf numFmtId="4" fontId="41" fillId="11" borderId="0" xfId="53" applyNumberFormat="1" applyFont="1" applyFill="1"/>
    <xf numFmtId="0" fontId="11" fillId="11" borderId="0" xfId="1" applyFont="1" applyFill="1" applyAlignment="1">
      <alignment vertical="top" wrapText="1"/>
    </xf>
    <xf numFmtId="0" fontId="48" fillId="11" borderId="0" xfId="5" applyFont="1" applyFill="1"/>
    <xf numFmtId="175" fontId="6" fillId="11" borderId="0" xfId="1" applyNumberFormat="1" applyFont="1" applyFill="1"/>
    <xf numFmtId="175" fontId="56" fillId="11" borderId="0" xfId="1" applyNumberFormat="1" applyFont="1" applyFill="1"/>
    <xf numFmtId="175" fontId="70" fillId="11" borderId="0" xfId="1" applyNumberFormat="1" applyFont="1" applyFill="1"/>
    <xf numFmtId="175" fontId="70" fillId="11" borderId="0" xfId="5" applyNumberFormat="1" applyFont="1" applyFill="1"/>
    <xf numFmtId="0" fontId="56" fillId="11" borderId="0" xfId="0" applyFont="1" applyFill="1"/>
    <xf numFmtId="0" fontId="0" fillId="11" borderId="0" xfId="0" applyFill="1"/>
    <xf numFmtId="0" fontId="21" fillId="0" borderId="0" xfId="1" applyFont="1" applyAlignment="1">
      <alignment horizontal="left" vertical="top" wrapText="1"/>
    </xf>
    <xf numFmtId="0" fontId="19" fillId="0" borderId="0" xfId="1" applyFont="1" applyAlignment="1">
      <alignment wrapText="1"/>
    </xf>
    <xf numFmtId="0" fontId="66" fillId="0" borderId="0" xfId="1" applyFont="1" applyAlignment="1">
      <alignment horizontal="left" wrapText="1"/>
    </xf>
    <xf numFmtId="0" fontId="11" fillId="0" borderId="0" xfId="1" applyFont="1" applyAlignment="1">
      <alignment horizontal="left" vertical="top" wrapText="1"/>
    </xf>
    <xf numFmtId="0" fontId="11" fillId="0" borderId="11" xfId="1" applyFont="1" applyBorder="1" applyAlignment="1">
      <alignment horizontal="left" vertical="top" wrapText="1"/>
    </xf>
    <xf numFmtId="0" fontId="66" fillId="0" borderId="0" xfId="1" applyFont="1" applyAlignment="1">
      <alignment horizontal="left" vertical="top" wrapText="1"/>
    </xf>
    <xf numFmtId="0" fontId="45" fillId="0" borderId="0" xfId="4" applyFont="1"/>
    <xf numFmtId="0" fontId="6" fillId="11" borderId="0" xfId="5" applyFill="1" applyAlignment="1">
      <alignment horizontal="left" wrapText="1"/>
    </xf>
    <xf numFmtId="0" fontId="11" fillId="11" borderId="0" xfId="1" applyFont="1" applyFill="1" applyAlignment="1">
      <alignment horizontal="left" wrapText="1"/>
    </xf>
    <xf numFmtId="0" fontId="11" fillId="11" borderId="0" xfId="1" applyFont="1" applyFill="1" applyAlignment="1">
      <alignment horizontal="left" vertical="top" wrapText="1"/>
    </xf>
    <xf numFmtId="0" fontId="66" fillId="11" borderId="0" xfId="1" applyFont="1" applyFill="1" applyAlignment="1">
      <alignment horizontal="left" vertical="top" wrapText="1"/>
    </xf>
    <xf numFmtId="175" fontId="2" fillId="11" borderId="0" xfId="5" applyNumberFormat="1" applyFont="1" applyFill="1"/>
  </cellXfs>
  <cellStyles count="60">
    <cellStyle name="%" xfId="1" xr:uid="{00000000-0005-0000-0000-000000000000}"/>
    <cellStyle name="% 2" xfId="2" xr:uid="{00000000-0005-0000-0000-000001000000}"/>
    <cellStyle name="% 3" xfId="3" xr:uid="{00000000-0005-0000-0000-000002000000}"/>
    <cellStyle name="%_Factsheet Layout" xfId="4" xr:uid="{00000000-0005-0000-0000-000003000000}"/>
    <cellStyle name="%_Factsheet VERBUND" xfId="5" xr:uid="{00000000-0005-0000-0000-000004000000}"/>
    <cellStyle name="6mal" xfId="6" xr:uid="{00000000-0005-0000-0000-000005000000}"/>
    <cellStyle name="args.style" xfId="7" xr:uid="{00000000-0005-0000-0000-000006000000}"/>
    <cellStyle name="auf tausender" xfId="8" xr:uid="{00000000-0005-0000-0000-000007000000}"/>
    <cellStyle name="category" xfId="9" xr:uid="{00000000-0005-0000-0000-000008000000}"/>
    <cellStyle name="Comma [0]_~ME0234" xfId="10" xr:uid="{00000000-0005-0000-0000-000009000000}"/>
    <cellStyle name="Comma [2]" xfId="11" xr:uid="{00000000-0005-0000-0000-00000A000000}"/>
    <cellStyle name="Comma_~ME0234" xfId="12" xr:uid="{00000000-0005-0000-0000-00000B000000}"/>
    <cellStyle name="Currency [0]_~ME0234" xfId="13" xr:uid="{00000000-0005-0000-0000-00000C000000}"/>
    <cellStyle name="Currency_~ME0234" xfId="14" xr:uid="{00000000-0005-0000-0000-00000D000000}"/>
    <cellStyle name="Dezimal 2" xfId="15" xr:uid="{00000000-0005-0000-0000-00000E000000}"/>
    <cellStyle name="Dezimal 3" xfId="16" xr:uid="{00000000-0005-0000-0000-00000F000000}"/>
    <cellStyle name="Footnote" xfId="17" xr:uid="{00000000-0005-0000-0000-000010000000}"/>
    <cellStyle name="Grey" xfId="18" xr:uid="{00000000-0005-0000-0000-000011000000}"/>
    <cellStyle name="HEADER" xfId="19" xr:uid="{00000000-0005-0000-0000-000012000000}"/>
    <cellStyle name="InLink" xfId="21" xr:uid="{00000000-0005-0000-0000-000013000000}"/>
    <cellStyle name="Input" xfId="22" xr:uid="{00000000-0005-0000-0000-000014000000}"/>
    <cellStyle name="Input [yellow]" xfId="23" xr:uid="{00000000-0005-0000-0000-000015000000}"/>
    <cellStyle name="Input Cells" xfId="24" xr:uid="{00000000-0005-0000-0000-000016000000}"/>
    <cellStyle name="Input_APV" xfId="25" xr:uid="{00000000-0005-0000-0000-000017000000}"/>
    <cellStyle name="Komma 2" xfId="57" xr:uid="{00000000-0005-0000-0000-000018000000}"/>
    <cellStyle name="Kopf erste" xfId="59" xr:uid="{00000000-0005-0000-0000-000019000000}"/>
    <cellStyle name="Link" xfId="20" builtinId="8"/>
    <cellStyle name="Linked Cells" xfId="26" xr:uid="{00000000-0005-0000-0000-00001B000000}"/>
    <cellStyle name="Migliaia_Foglio1" xfId="27" xr:uid="{00000000-0005-0000-0000-00001C000000}"/>
    <cellStyle name="Millares [0]_96 Risk" xfId="28" xr:uid="{00000000-0005-0000-0000-00001D000000}"/>
    <cellStyle name="Millares_96 Risk" xfId="29" xr:uid="{00000000-0005-0000-0000-00001E000000}"/>
    <cellStyle name="Model" xfId="30" xr:uid="{00000000-0005-0000-0000-00001F000000}"/>
    <cellStyle name="Moneda [0]_96 Risk" xfId="31" xr:uid="{00000000-0005-0000-0000-000020000000}"/>
    <cellStyle name="Moneda_96 Risk" xfId="32" xr:uid="{00000000-0005-0000-0000-000021000000}"/>
    <cellStyle name="neg0.0" xfId="33" xr:uid="{00000000-0005-0000-0000-000022000000}"/>
    <cellStyle name="normal" xfId="34" xr:uid="{00000000-0005-0000-0000-000023000000}"/>
    <cellStyle name="Normal - Style1" xfId="35" xr:uid="{00000000-0005-0000-0000-000024000000}"/>
    <cellStyle name="Normal_~ME0234" xfId="36" xr:uid="{00000000-0005-0000-0000-000025000000}"/>
    <cellStyle name="Normale_Ratios" xfId="37" xr:uid="{00000000-0005-0000-0000-000026000000}"/>
    <cellStyle name="Output" xfId="38" xr:uid="{00000000-0005-0000-0000-000027000000}"/>
    <cellStyle name="per.style" xfId="39" xr:uid="{00000000-0005-0000-0000-000028000000}"/>
    <cellStyle name="Percent [2]" xfId="40" xr:uid="{00000000-0005-0000-0000-000029000000}"/>
    <cellStyle name="Percent_DCFKEY" xfId="41" xr:uid="{00000000-0005-0000-0000-00002A000000}"/>
    <cellStyle name="Prozent" xfId="42" builtinId="5"/>
    <cellStyle name="Prozent 2" xfId="43" xr:uid="{00000000-0005-0000-0000-00002C000000}"/>
    <cellStyle name="Prozent 3" xfId="44" xr:uid="{00000000-0005-0000-0000-00002D000000}"/>
    <cellStyle name="SAPBEXHLevel3" xfId="45" xr:uid="{00000000-0005-0000-0000-00002E000000}"/>
    <cellStyle name="SAPBEXHLevel3 2" xfId="46" xr:uid="{00000000-0005-0000-0000-00002F000000}"/>
    <cellStyle name="SAPBEXHLevel3_Factsheet VERBUND" xfId="47" xr:uid="{00000000-0005-0000-0000-000030000000}"/>
    <cellStyle name="SAPBEXstdData" xfId="48" xr:uid="{00000000-0005-0000-0000-000031000000}"/>
    <cellStyle name="SAPBEXstdItem" xfId="49" xr:uid="{00000000-0005-0000-0000-000032000000}"/>
    <cellStyle name="SAPBEXstdItemX" xfId="50" xr:uid="{00000000-0005-0000-0000-000033000000}"/>
    <cellStyle name="Standard" xfId="0" builtinId="0"/>
    <cellStyle name="Standard 2" xfId="51" xr:uid="{00000000-0005-0000-0000-000035000000}"/>
    <cellStyle name="Standard 3" xfId="52" xr:uid="{00000000-0005-0000-0000-000036000000}"/>
    <cellStyle name="Standard_Financial StatementsTA_1Q_03" xfId="53" xr:uid="{00000000-0005-0000-0000-000037000000}"/>
    <cellStyle name="subhead" xfId="54" xr:uid="{00000000-0005-0000-0000-000038000000}"/>
    <cellStyle name="Summe" xfId="58" xr:uid="{00000000-0005-0000-0000-000039000000}"/>
    <cellStyle name="Title" xfId="55" xr:uid="{00000000-0005-0000-0000-00003A000000}"/>
    <cellStyle name="Zwischensumme" xfId="56" xr:uid="{00000000-0005-0000-0000-00003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33"/>
      <rgbColor rgb="00FF9933"/>
      <rgbColor rgb="000000FF"/>
      <rgbColor rgb="00FFFF00"/>
      <rgbColor rgb="00FF00FF"/>
      <rgbColor rgb="00A6D514"/>
      <rgbColor rgb="00800000"/>
      <rgbColor rgb="00008000"/>
      <rgbColor rgb="00000080"/>
      <rgbColor rgb="00808000"/>
      <rgbColor rgb="00800080"/>
      <rgbColor rgb="00008080"/>
      <rgbColor rgb="00EAEAEA"/>
      <rgbColor rgb="00A9AAAB"/>
      <rgbColor rgb="00707173"/>
      <rgbColor rgb="00FF0033"/>
      <rgbColor rgb="00FECC00"/>
      <rgbColor rgb="00004071"/>
      <rgbColor rgb="005981AA"/>
      <rgbColor rgb="00AEC5DB"/>
      <rgbColor rgb="00D7E1ED"/>
      <rgbColor rgb="00FFFFFF"/>
      <rgbColor rgb="00707173"/>
      <rgbColor rgb="00FF0033"/>
      <rgbColor rgb="00FECC00"/>
      <rgbColor rgb="00004071"/>
      <rgbColor rgb="005981AA"/>
      <rgbColor rgb="00AEC5DB"/>
      <rgbColor rgb="00D7E1ED"/>
      <rgbColor rgb="00FFFFFF"/>
      <rgbColor rgb="00CAE672"/>
      <rgbColor rgb="005981AA"/>
      <rgbColor rgb="00004071"/>
      <rgbColor rgb="00FECC00"/>
      <rgbColor rgb="00EF4E23"/>
      <rgbColor rgb="00EF4E23"/>
      <rgbColor rgb="00D7E1ED"/>
      <rgbColor rgb="004D4D49"/>
      <rgbColor rgb="003366FF"/>
      <rgbColor rgb="0033CCCC"/>
      <rgbColor rgb="0099CC00"/>
      <rgbColor rgb="00FFCC00"/>
      <rgbColor rgb="00FF9900"/>
      <rgbColor rgb="00FF6600"/>
      <rgbColor rgb="00666699"/>
      <rgbColor rgb="00D4D4D5"/>
      <rgbColor rgb="00003366"/>
      <rgbColor rgb="00339966"/>
      <rgbColor rgb="00003300"/>
      <rgbColor rgb="00333300"/>
      <rgbColor rgb="00993300"/>
      <rgbColor rgb="00E4F2B8"/>
      <rgbColor rgb="00333399"/>
      <rgbColor rgb="00707173"/>
    </indexed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1427" name="AutoShape 1">
          <a:extLst>
            <a:ext uri="{FF2B5EF4-FFF2-40B4-BE49-F238E27FC236}">
              <a16:creationId xmlns:a16="http://schemas.microsoft.com/office/drawing/2014/main" id="{00000000-0008-0000-0100-0000C37A0000}"/>
            </a:ext>
          </a:extLst>
        </xdr:cNvPr>
        <xdr:cNvSpPr>
          <a:spLocks/>
        </xdr:cNvSpPr>
      </xdr:nvSpPr>
      <xdr:spPr bwMode="auto">
        <a:xfrm>
          <a:off x="2552700" y="1000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28" name="Text Box 8">
          <a:extLst>
            <a:ext uri="{FF2B5EF4-FFF2-40B4-BE49-F238E27FC236}">
              <a16:creationId xmlns:a16="http://schemas.microsoft.com/office/drawing/2014/main" id="{00000000-0008-0000-0100-0000C4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29" name="Text Box 9">
          <a:extLst>
            <a:ext uri="{FF2B5EF4-FFF2-40B4-BE49-F238E27FC236}">
              <a16:creationId xmlns:a16="http://schemas.microsoft.com/office/drawing/2014/main" id="{00000000-0008-0000-0100-0000C5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0" name="Text Box 10">
          <a:extLst>
            <a:ext uri="{FF2B5EF4-FFF2-40B4-BE49-F238E27FC236}">
              <a16:creationId xmlns:a16="http://schemas.microsoft.com/office/drawing/2014/main" id="{00000000-0008-0000-0100-0000C6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1" name="Text Box 11">
          <a:extLst>
            <a:ext uri="{FF2B5EF4-FFF2-40B4-BE49-F238E27FC236}">
              <a16:creationId xmlns:a16="http://schemas.microsoft.com/office/drawing/2014/main" id="{00000000-0008-0000-0100-0000C7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2" name="Text Box 12">
          <a:extLst>
            <a:ext uri="{FF2B5EF4-FFF2-40B4-BE49-F238E27FC236}">
              <a16:creationId xmlns:a16="http://schemas.microsoft.com/office/drawing/2014/main" id="{00000000-0008-0000-0100-0000C8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3" name="Text Box 13">
          <a:extLst>
            <a:ext uri="{FF2B5EF4-FFF2-40B4-BE49-F238E27FC236}">
              <a16:creationId xmlns:a16="http://schemas.microsoft.com/office/drawing/2014/main" id="{00000000-0008-0000-0100-0000C9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4" name="Text Box 14">
          <a:extLst>
            <a:ext uri="{FF2B5EF4-FFF2-40B4-BE49-F238E27FC236}">
              <a16:creationId xmlns:a16="http://schemas.microsoft.com/office/drawing/2014/main" id="{00000000-0008-0000-0100-0000CA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5" name="Text Box 15">
          <a:extLst>
            <a:ext uri="{FF2B5EF4-FFF2-40B4-BE49-F238E27FC236}">
              <a16:creationId xmlns:a16="http://schemas.microsoft.com/office/drawing/2014/main" id="{00000000-0008-0000-0100-0000CB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6" name="Text Box 16">
          <a:extLst>
            <a:ext uri="{FF2B5EF4-FFF2-40B4-BE49-F238E27FC236}">
              <a16:creationId xmlns:a16="http://schemas.microsoft.com/office/drawing/2014/main" id="{00000000-0008-0000-0100-0000CC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7" name="Text Box 17">
          <a:extLst>
            <a:ext uri="{FF2B5EF4-FFF2-40B4-BE49-F238E27FC236}">
              <a16:creationId xmlns:a16="http://schemas.microsoft.com/office/drawing/2014/main" id="{00000000-0008-0000-0100-0000CD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8" name="Text Box 18">
          <a:extLst>
            <a:ext uri="{FF2B5EF4-FFF2-40B4-BE49-F238E27FC236}">
              <a16:creationId xmlns:a16="http://schemas.microsoft.com/office/drawing/2014/main" id="{00000000-0008-0000-0100-0000CE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39" name="Text Box 19">
          <a:extLst>
            <a:ext uri="{FF2B5EF4-FFF2-40B4-BE49-F238E27FC236}">
              <a16:creationId xmlns:a16="http://schemas.microsoft.com/office/drawing/2014/main" id="{00000000-0008-0000-0100-0000CF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0" name="Text Box 21">
          <a:extLst>
            <a:ext uri="{FF2B5EF4-FFF2-40B4-BE49-F238E27FC236}">
              <a16:creationId xmlns:a16="http://schemas.microsoft.com/office/drawing/2014/main" id="{00000000-0008-0000-0100-0000D0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1" name="Text Box 22">
          <a:extLst>
            <a:ext uri="{FF2B5EF4-FFF2-40B4-BE49-F238E27FC236}">
              <a16:creationId xmlns:a16="http://schemas.microsoft.com/office/drawing/2014/main" id="{00000000-0008-0000-0100-0000D1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2" name="Text Box 23">
          <a:extLst>
            <a:ext uri="{FF2B5EF4-FFF2-40B4-BE49-F238E27FC236}">
              <a16:creationId xmlns:a16="http://schemas.microsoft.com/office/drawing/2014/main" id="{00000000-0008-0000-0100-0000D2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3" name="Text Box 24">
          <a:extLst>
            <a:ext uri="{FF2B5EF4-FFF2-40B4-BE49-F238E27FC236}">
              <a16:creationId xmlns:a16="http://schemas.microsoft.com/office/drawing/2014/main" id="{00000000-0008-0000-0100-0000D3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4" name="Text Box 18">
          <a:extLst>
            <a:ext uri="{FF2B5EF4-FFF2-40B4-BE49-F238E27FC236}">
              <a16:creationId xmlns:a16="http://schemas.microsoft.com/office/drawing/2014/main" id="{00000000-0008-0000-0100-0000D4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5" name="Text Box 19">
          <a:extLst>
            <a:ext uri="{FF2B5EF4-FFF2-40B4-BE49-F238E27FC236}">
              <a16:creationId xmlns:a16="http://schemas.microsoft.com/office/drawing/2014/main" id="{00000000-0008-0000-0100-0000D5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6" name="Text Box 20">
          <a:extLst>
            <a:ext uri="{FF2B5EF4-FFF2-40B4-BE49-F238E27FC236}">
              <a16:creationId xmlns:a16="http://schemas.microsoft.com/office/drawing/2014/main" id="{00000000-0008-0000-0100-0000D6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7" name="Text Box 21">
          <a:extLst>
            <a:ext uri="{FF2B5EF4-FFF2-40B4-BE49-F238E27FC236}">
              <a16:creationId xmlns:a16="http://schemas.microsoft.com/office/drawing/2014/main" id="{00000000-0008-0000-0100-0000D7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8" name="Text Box 22">
          <a:extLst>
            <a:ext uri="{FF2B5EF4-FFF2-40B4-BE49-F238E27FC236}">
              <a16:creationId xmlns:a16="http://schemas.microsoft.com/office/drawing/2014/main" id="{00000000-0008-0000-0100-0000D8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49" name="Text Box 23">
          <a:extLst>
            <a:ext uri="{FF2B5EF4-FFF2-40B4-BE49-F238E27FC236}">
              <a16:creationId xmlns:a16="http://schemas.microsoft.com/office/drawing/2014/main" id="{00000000-0008-0000-0100-0000D9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0" name="Text Box 24">
          <a:extLst>
            <a:ext uri="{FF2B5EF4-FFF2-40B4-BE49-F238E27FC236}">
              <a16:creationId xmlns:a16="http://schemas.microsoft.com/office/drawing/2014/main" id="{00000000-0008-0000-0100-0000DA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1" name="Text Box 25">
          <a:extLst>
            <a:ext uri="{FF2B5EF4-FFF2-40B4-BE49-F238E27FC236}">
              <a16:creationId xmlns:a16="http://schemas.microsoft.com/office/drawing/2014/main" id="{00000000-0008-0000-0100-0000DB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2" name="Text Box 26">
          <a:extLst>
            <a:ext uri="{FF2B5EF4-FFF2-40B4-BE49-F238E27FC236}">
              <a16:creationId xmlns:a16="http://schemas.microsoft.com/office/drawing/2014/main" id="{00000000-0008-0000-0100-0000DC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3" name="Text Box 27">
          <a:extLst>
            <a:ext uri="{FF2B5EF4-FFF2-40B4-BE49-F238E27FC236}">
              <a16:creationId xmlns:a16="http://schemas.microsoft.com/office/drawing/2014/main" id="{00000000-0008-0000-0100-0000DD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4" name="Text Box 28">
          <a:extLst>
            <a:ext uri="{FF2B5EF4-FFF2-40B4-BE49-F238E27FC236}">
              <a16:creationId xmlns:a16="http://schemas.microsoft.com/office/drawing/2014/main" id="{00000000-0008-0000-0100-0000DE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5" name="Text Box 29">
          <a:extLst>
            <a:ext uri="{FF2B5EF4-FFF2-40B4-BE49-F238E27FC236}">
              <a16:creationId xmlns:a16="http://schemas.microsoft.com/office/drawing/2014/main" id="{00000000-0008-0000-0100-0000DF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6" name="Text Box 30">
          <a:extLst>
            <a:ext uri="{FF2B5EF4-FFF2-40B4-BE49-F238E27FC236}">
              <a16:creationId xmlns:a16="http://schemas.microsoft.com/office/drawing/2014/main" id="{00000000-0008-0000-0100-0000E0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7" name="Text Box 31">
          <a:extLst>
            <a:ext uri="{FF2B5EF4-FFF2-40B4-BE49-F238E27FC236}">
              <a16:creationId xmlns:a16="http://schemas.microsoft.com/office/drawing/2014/main" id="{00000000-0008-0000-0100-0000E1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8" name="Text Box 32">
          <a:extLst>
            <a:ext uri="{FF2B5EF4-FFF2-40B4-BE49-F238E27FC236}">
              <a16:creationId xmlns:a16="http://schemas.microsoft.com/office/drawing/2014/main" id="{00000000-0008-0000-0100-0000E2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59" name="Text Box 33">
          <a:extLst>
            <a:ext uri="{FF2B5EF4-FFF2-40B4-BE49-F238E27FC236}">
              <a16:creationId xmlns:a16="http://schemas.microsoft.com/office/drawing/2014/main" id="{00000000-0008-0000-0100-0000E3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0" name="Text Box 66">
          <a:extLst>
            <a:ext uri="{FF2B5EF4-FFF2-40B4-BE49-F238E27FC236}">
              <a16:creationId xmlns:a16="http://schemas.microsoft.com/office/drawing/2014/main" id="{00000000-0008-0000-0100-0000E4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1" name="Text Box 67">
          <a:extLst>
            <a:ext uri="{FF2B5EF4-FFF2-40B4-BE49-F238E27FC236}">
              <a16:creationId xmlns:a16="http://schemas.microsoft.com/office/drawing/2014/main" id="{00000000-0008-0000-0100-0000E5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2" name="Text Box 68">
          <a:extLst>
            <a:ext uri="{FF2B5EF4-FFF2-40B4-BE49-F238E27FC236}">
              <a16:creationId xmlns:a16="http://schemas.microsoft.com/office/drawing/2014/main" id="{00000000-0008-0000-0100-0000E6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3" name="Text Box 69">
          <a:extLst>
            <a:ext uri="{FF2B5EF4-FFF2-40B4-BE49-F238E27FC236}">
              <a16:creationId xmlns:a16="http://schemas.microsoft.com/office/drawing/2014/main" id="{00000000-0008-0000-0100-0000E7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4" name="Text Box 70">
          <a:extLst>
            <a:ext uri="{FF2B5EF4-FFF2-40B4-BE49-F238E27FC236}">
              <a16:creationId xmlns:a16="http://schemas.microsoft.com/office/drawing/2014/main" id="{00000000-0008-0000-0100-0000E8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5" name="Text Box 71">
          <a:extLst>
            <a:ext uri="{FF2B5EF4-FFF2-40B4-BE49-F238E27FC236}">
              <a16:creationId xmlns:a16="http://schemas.microsoft.com/office/drawing/2014/main" id="{00000000-0008-0000-0100-0000E9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6" name="Text Box 72">
          <a:extLst>
            <a:ext uri="{FF2B5EF4-FFF2-40B4-BE49-F238E27FC236}">
              <a16:creationId xmlns:a16="http://schemas.microsoft.com/office/drawing/2014/main" id="{00000000-0008-0000-0100-0000EA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7" name="Text Box 73">
          <a:extLst>
            <a:ext uri="{FF2B5EF4-FFF2-40B4-BE49-F238E27FC236}">
              <a16:creationId xmlns:a16="http://schemas.microsoft.com/office/drawing/2014/main" id="{00000000-0008-0000-0100-0000EB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8" name="Text Box 74">
          <a:extLst>
            <a:ext uri="{FF2B5EF4-FFF2-40B4-BE49-F238E27FC236}">
              <a16:creationId xmlns:a16="http://schemas.microsoft.com/office/drawing/2014/main" id="{00000000-0008-0000-0100-0000EC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69" name="Text Box 75">
          <a:extLst>
            <a:ext uri="{FF2B5EF4-FFF2-40B4-BE49-F238E27FC236}">
              <a16:creationId xmlns:a16="http://schemas.microsoft.com/office/drawing/2014/main" id="{00000000-0008-0000-0100-0000ED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0" name="Text Box 76">
          <a:extLst>
            <a:ext uri="{FF2B5EF4-FFF2-40B4-BE49-F238E27FC236}">
              <a16:creationId xmlns:a16="http://schemas.microsoft.com/office/drawing/2014/main" id="{00000000-0008-0000-0100-0000EE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1" name="Text Box 77">
          <a:extLst>
            <a:ext uri="{FF2B5EF4-FFF2-40B4-BE49-F238E27FC236}">
              <a16:creationId xmlns:a16="http://schemas.microsoft.com/office/drawing/2014/main" id="{00000000-0008-0000-0100-0000EF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2" name="Text Box 78">
          <a:extLst>
            <a:ext uri="{FF2B5EF4-FFF2-40B4-BE49-F238E27FC236}">
              <a16:creationId xmlns:a16="http://schemas.microsoft.com/office/drawing/2014/main" id="{00000000-0008-0000-0100-0000F0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3" name="Text Box 79">
          <a:extLst>
            <a:ext uri="{FF2B5EF4-FFF2-40B4-BE49-F238E27FC236}">
              <a16:creationId xmlns:a16="http://schemas.microsoft.com/office/drawing/2014/main" id="{00000000-0008-0000-0100-0000F1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4" name="Text Box 80">
          <a:extLst>
            <a:ext uri="{FF2B5EF4-FFF2-40B4-BE49-F238E27FC236}">
              <a16:creationId xmlns:a16="http://schemas.microsoft.com/office/drawing/2014/main" id="{00000000-0008-0000-0100-0000F2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5" name="Text Box 81">
          <a:extLst>
            <a:ext uri="{FF2B5EF4-FFF2-40B4-BE49-F238E27FC236}">
              <a16:creationId xmlns:a16="http://schemas.microsoft.com/office/drawing/2014/main" id="{00000000-0008-0000-0100-0000F3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6" name="Text Box 131">
          <a:extLst>
            <a:ext uri="{FF2B5EF4-FFF2-40B4-BE49-F238E27FC236}">
              <a16:creationId xmlns:a16="http://schemas.microsoft.com/office/drawing/2014/main" id="{00000000-0008-0000-0100-0000F4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7" name="Text Box 132">
          <a:extLst>
            <a:ext uri="{FF2B5EF4-FFF2-40B4-BE49-F238E27FC236}">
              <a16:creationId xmlns:a16="http://schemas.microsoft.com/office/drawing/2014/main" id="{00000000-0008-0000-0100-0000F5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8" name="Text Box 133">
          <a:extLst>
            <a:ext uri="{FF2B5EF4-FFF2-40B4-BE49-F238E27FC236}">
              <a16:creationId xmlns:a16="http://schemas.microsoft.com/office/drawing/2014/main" id="{00000000-0008-0000-0100-0000F6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79" name="Text Box 134">
          <a:extLst>
            <a:ext uri="{FF2B5EF4-FFF2-40B4-BE49-F238E27FC236}">
              <a16:creationId xmlns:a16="http://schemas.microsoft.com/office/drawing/2014/main" id="{00000000-0008-0000-0100-0000F7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0" name="Text Box 135">
          <a:extLst>
            <a:ext uri="{FF2B5EF4-FFF2-40B4-BE49-F238E27FC236}">
              <a16:creationId xmlns:a16="http://schemas.microsoft.com/office/drawing/2014/main" id="{00000000-0008-0000-0100-0000F8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1" name="Text Box 136">
          <a:extLst>
            <a:ext uri="{FF2B5EF4-FFF2-40B4-BE49-F238E27FC236}">
              <a16:creationId xmlns:a16="http://schemas.microsoft.com/office/drawing/2014/main" id="{00000000-0008-0000-0100-0000F9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2" name="Text Box 137">
          <a:extLst>
            <a:ext uri="{FF2B5EF4-FFF2-40B4-BE49-F238E27FC236}">
              <a16:creationId xmlns:a16="http://schemas.microsoft.com/office/drawing/2014/main" id="{00000000-0008-0000-0100-0000FA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3" name="Text Box 138">
          <a:extLst>
            <a:ext uri="{FF2B5EF4-FFF2-40B4-BE49-F238E27FC236}">
              <a16:creationId xmlns:a16="http://schemas.microsoft.com/office/drawing/2014/main" id="{00000000-0008-0000-0100-0000FB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4" name="Text Box 139">
          <a:extLst>
            <a:ext uri="{FF2B5EF4-FFF2-40B4-BE49-F238E27FC236}">
              <a16:creationId xmlns:a16="http://schemas.microsoft.com/office/drawing/2014/main" id="{00000000-0008-0000-0100-0000FC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5" name="Text Box 140">
          <a:extLst>
            <a:ext uri="{FF2B5EF4-FFF2-40B4-BE49-F238E27FC236}">
              <a16:creationId xmlns:a16="http://schemas.microsoft.com/office/drawing/2014/main" id="{00000000-0008-0000-0100-0000FD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6" name="Text Box 141">
          <a:extLst>
            <a:ext uri="{FF2B5EF4-FFF2-40B4-BE49-F238E27FC236}">
              <a16:creationId xmlns:a16="http://schemas.microsoft.com/office/drawing/2014/main" id="{00000000-0008-0000-0100-0000FE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7" name="Text Box 142">
          <a:extLst>
            <a:ext uri="{FF2B5EF4-FFF2-40B4-BE49-F238E27FC236}">
              <a16:creationId xmlns:a16="http://schemas.microsoft.com/office/drawing/2014/main" id="{00000000-0008-0000-0100-0000FF7A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8" name="Text Box 143">
          <a:extLst>
            <a:ext uri="{FF2B5EF4-FFF2-40B4-BE49-F238E27FC236}">
              <a16:creationId xmlns:a16="http://schemas.microsoft.com/office/drawing/2014/main" id="{00000000-0008-0000-0100-000000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89" name="Text Box 144">
          <a:extLst>
            <a:ext uri="{FF2B5EF4-FFF2-40B4-BE49-F238E27FC236}">
              <a16:creationId xmlns:a16="http://schemas.microsoft.com/office/drawing/2014/main" id="{00000000-0008-0000-0100-000001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0" name="Text Box 145">
          <a:extLst>
            <a:ext uri="{FF2B5EF4-FFF2-40B4-BE49-F238E27FC236}">
              <a16:creationId xmlns:a16="http://schemas.microsoft.com/office/drawing/2014/main" id="{00000000-0008-0000-0100-000002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1" name="Text Box 146">
          <a:extLst>
            <a:ext uri="{FF2B5EF4-FFF2-40B4-BE49-F238E27FC236}">
              <a16:creationId xmlns:a16="http://schemas.microsoft.com/office/drawing/2014/main" id="{00000000-0008-0000-0100-000003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2" name="Text Box 147">
          <a:extLst>
            <a:ext uri="{FF2B5EF4-FFF2-40B4-BE49-F238E27FC236}">
              <a16:creationId xmlns:a16="http://schemas.microsoft.com/office/drawing/2014/main" id="{00000000-0008-0000-0100-000004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3" name="Text Box 148">
          <a:extLst>
            <a:ext uri="{FF2B5EF4-FFF2-40B4-BE49-F238E27FC236}">
              <a16:creationId xmlns:a16="http://schemas.microsoft.com/office/drawing/2014/main" id="{00000000-0008-0000-0100-000005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4" name="Text Box 149">
          <a:extLst>
            <a:ext uri="{FF2B5EF4-FFF2-40B4-BE49-F238E27FC236}">
              <a16:creationId xmlns:a16="http://schemas.microsoft.com/office/drawing/2014/main" id="{00000000-0008-0000-0100-000006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5" name="Text Box 150">
          <a:extLst>
            <a:ext uri="{FF2B5EF4-FFF2-40B4-BE49-F238E27FC236}">
              <a16:creationId xmlns:a16="http://schemas.microsoft.com/office/drawing/2014/main" id="{00000000-0008-0000-0100-000007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6" name="Text Box 151">
          <a:extLst>
            <a:ext uri="{FF2B5EF4-FFF2-40B4-BE49-F238E27FC236}">
              <a16:creationId xmlns:a16="http://schemas.microsoft.com/office/drawing/2014/main" id="{00000000-0008-0000-0100-000008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7" name="Text Box 152">
          <a:extLst>
            <a:ext uri="{FF2B5EF4-FFF2-40B4-BE49-F238E27FC236}">
              <a16:creationId xmlns:a16="http://schemas.microsoft.com/office/drawing/2014/main" id="{00000000-0008-0000-0100-000009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8" name="Text Box 153">
          <a:extLst>
            <a:ext uri="{FF2B5EF4-FFF2-40B4-BE49-F238E27FC236}">
              <a16:creationId xmlns:a16="http://schemas.microsoft.com/office/drawing/2014/main" id="{00000000-0008-0000-0100-00000A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499" name="Text Box 154">
          <a:extLst>
            <a:ext uri="{FF2B5EF4-FFF2-40B4-BE49-F238E27FC236}">
              <a16:creationId xmlns:a16="http://schemas.microsoft.com/office/drawing/2014/main" id="{00000000-0008-0000-0100-00000B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0" name="Text Box 155">
          <a:extLst>
            <a:ext uri="{FF2B5EF4-FFF2-40B4-BE49-F238E27FC236}">
              <a16:creationId xmlns:a16="http://schemas.microsoft.com/office/drawing/2014/main" id="{00000000-0008-0000-0100-00000C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1" name="Text Box 156">
          <a:extLst>
            <a:ext uri="{FF2B5EF4-FFF2-40B4-BE49-F238E27FC236}">
              <a16:creationId xmlns:a16="http://schemas.microsoft.com/office/drawing/2014/main" id="{00000000-0008-0000-0100-00000D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2" name="Text Box 157">
          <a:extLst>
            <a:ext uri="{FF2B5EF4-FFF2-40B4-BE49-F238E27FC236}">
              <a16:creationId xmlns:a16="http://schemas.microsoft.com/office/drawing/2014/main" id="{00000000-0008-0000-0100-00000E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3" name="Text Box 158">
          <a:extLst>
            <a:ext uri="{FF2B5EF4-FFF2-40B4-BE49-F238E27FC236}">
              <a16:creationId xmlns:a16="http://schemas.microsoft.com/office/drawing/2014/main" id="{00000000-0008-0000-0100-00000F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4" name="Text Box 159">
          <a:extLst>
            <a:ext uri="{FF2B5EF4-FFF2-40B4-BE49-F238E27FC236}">
              <a16:creationId xmlns:a16="http://schemas.microsoft.com/office/drawing/2014/main" id="{00000000-0008-0000-0100-000010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5" name="Text Box 160">
          <a:extLst>
            <a:ext uri="{FF2B5EF4-FFF2-40B4-BE49-F238E27FC236}">
              <a16:creationId xmlns:a16="http://schemas.microsoft.com/office/drawing/2014/main" id="{00000000-0008-0000-0100-000011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6" name="Text Box 161">
          <a:extLst>
            <a:ext uri="{FF2B5EF4-FFF2-40B4-BE49-F238E27FC236}">
              <a16:creationId xmlns:a16="http://schemas.microsoft.com/office/drawing/2014/main" id="{00000000-0008-0000-0100-000012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38100</xdr:rowOff>
    </xdr:from>
    <xdr:to>
      <xdr:col>23</xdr:col>
      <xdr:colOff>104775</xdr:colOff>
      <xdr:row>9</xdr:row>
      <xdr:rowOff>47625</xdr:rowOff>
    </xdr:to>
    <xdr:sp macro="" textlink="">
      <xdr:nvSpPr>
        <xdr:cNvPr id="31507" name="Text Box 162">
          <a:extLst>
            <a:ext uri="{FF2B5EF4-FFF2-40B4-BE49-F238E27FC236}">
              <a16:creationId xmlns:a16="http://schemas.microsoft.com/office/drawing/2014/main" id="{00000000-0008-0000-0100-0000137B0000}"/>
            </a:ext>
          </a:extLst>
        </xdr:cNvPr>
        <xdr:cNvSpPr txBox="1">
          <a:spLocks noChangeArrowheads="1"/>
        </xdr:cNvSpPr>
      </xdr:nvSpPr>
      <xdr:spPr bwMode="auto">
        <a:xfrm>
          <a:off x="2971800" y="1800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2943" name="AutoShape 1">
          <a:extLst>
            <a:ext uri="{FF2B5EF4-FFF2-40B4-BE49-F238E27FC236}">
              <a16:creationId xmlns:a16="http://schemas.microsoft.com/office/drawing/2014/main" id="{00000000-0008-0000-0200-0000AF800000}"/>
            </a:ext>
          </a:extLst>
        </xdr:cNvPr>
        <xdr:cNvSpPr>
          <a:spLocks/>
        </xdr:cNvSpPr>
      </xdr:nvSpPr>
      <xdr:spPr bwMode="auto">
        <a:xfrm>
          <a:off x="4733925" y="1000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4" name="Text Box 8">
          <a:extLst>
            <a:ext uri="{FF2B5EF4-FFF2-40B4-BE49-F238E27FC236}">
              <a16:creationId xmlns:a16="http://schemas.microsoft.com/office/drawing/2014/main" id="{00000000-0008-0000-0200-0000B0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5" name="Text Box 9">
          <a:extLst>
            <a:ext uri="{FF2B5EF4-FFF2-40B4-BE49-F238E27FC236}">
              <a16:creationId xmlns:a16="http://schemas.microsoft.com/office/drawing/2014/main" id="{00000000-0008-0000-0200-0000B1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6" name="Text Box 10">
          <a:extLst>
            <a:ext uri="{FF2B5EF4-FFF2-40B4-BE49-F238E27FC236}">
              <a16:creationId xmlns:a16="http://schemas.microsoft.com/office/drawing/2014/main" id="{00000000-0008-0000-0200-0000B2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7" name="Text Box 11">
          <a:extLst>
            <a:ext uri="{FF2B5EF4-FFF2-40B4-BE49-F238E27FC236}">
              <a16:creationId xmlns:a16="http://schemas.microsoft.com/office/drawing/2014/main" id="{00000000-0008-0000-0200-0000B3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8" name="Text Box 12">
          <a:extLst>
            <a:ext uri="{FF2B5EF4-FFF2-40B4-BE49-F238E27FC236}">
              <a16:creationId xmlns:a16="http://schemas.microsoft.com/office/drawing/2014/main" id="{00000000-0008-0000-0200-0000B4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49" name="Text Box 13">
          <a:extLst>
            <a:ext uri="{FF2B5EF4-FFF2-40B4-BE49-F238E27FC236}">
              <a16:creationId xmlns:a16="http://schemas.microsoft.com/office/drawing/2014/main" id="{00000000-0008-0000-0200-0000B5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0" name="Text Box 14">
          <a:extLst>
            <a:ext uri="{FF2B5EF4-FFF2-40B4-BE49-F238E27FC236}">
              <a16:creationId xmlns:a16="http://schemas.microsoft.com/office/drawing/2014/main" id="{00000000-0008-0000-0200-0000B6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1" name="Text Box 15">
          <a:extLst>
            <a:ext uri="{FF2B5EF4-FFF2-40B4-BE49-F238E27FC236}">
              <a16:creationId xmlns:a16="http://schemas.microsoft.com/office/drawing/2014/main" id="{00000000-0008-0000-0200-0000B7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2" name="Text Box 16">
          <a:extLst>
            <a:ext uri="{FF2B5EF4-FFF2-40B4-BE49-F238E27FC236}">
              <a16:creationId xmlns:a16="http://schemas.microsoft.com/office/drawing/2014/main" id="{00000000-0008-0000-0200-0000B8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3" name="Text Box 17">
          <a:extLst>
            <a:ext uri="{FF2B5EF4-FFF2-40B4-BE49-F238E27FC236}">
              <a16:creationId xmlns:a16="http://schemas.microsoft.com/office/drawing/2014/main" id="{00000000-0008-0000-0200-0000B9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4" name="Text Box 18">
          <a:extLst>
            <a:ext uri="{FF2B5EF4-FFF2-40B4-BE49-F238E27FC236}">
              <a16:creationId xmlns:a16="http://schemas.microsoft.com/office/drawing/2014/main" id="{00000000-0008-0000-0200-0000BA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5" name="Text Box 19">
          <a:extLst>
            <a:ext uri="{FF2B5EF4-FFF2-40B4-BE49-F238E27FC236}">
              <a16:creationId xmlns:a16="http://schemas.microsoft.com/office/drawing/2014/main" id="{00000000-0008-0000-0200-0000BB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6" name="Text Box 21">
          <a:extLst>
            <a:ext uri="{FF2B5EF4-FFF2-40B4-BE49-F238E27FC236}">
              <a16:creationId xmlns:a16="http://schemas.microsoft.com/office/drawing/2014/main" id="{00000000-0008-0000-0200-0000BC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7" name="Text Box 22">
          <a:extLst>
            <a:ext uri="{FF2B5EF4-FFF2-40B4-BE49-F238E27FC236}">
              <a16:creationId xmlns:a16="http://schemas.microsoft.com/office/drawing/2014/main" id="{00000000-0008-0000-0200-0000BD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8" name="Text Box 23">
          <a:extLst>
            <a:ext uri="{FF2B5EF4-FFF2-40B4-BE49-F238E27FC236}">
              <a16:creationId xmlns:a16="http://schemas.microsoft.com/office/drawing/2014/main" id="{00000000-0008-0000-0200-0000BE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59" name="Text Box 24">
          <a:extLst>
            <a:ext uri="{FF2B5EF4-FFF2-40B4-BE49-F238E27FC236}">
              <a16:creationId xmlns:a16="http://schemas.microsoft.com/office/drawing/2014/main" id="{00000000-0008-0000-0200-0000BF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0" name="Text Box 8">
          <a:extLst>
            <a:ext uri="{FF2B5EF4-FFF2-40B4-BE49-F238E27FC236}">
              <a16:creationId xmlns:a16="http://schemas.microsoft.com/office/drawing/2014/main" id="{00000000-0008-0000-0200-0000C0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1" name="Text Box 9">
          <a:extLst>
            <a:ext uri="{FF2B5EF4-FFF2-40B4-BE49-F238E27FC236}">
              <a16:creationId xmlns:a16="http://schemas.microsoft.com/office/drawing/2014/main" id="{00000000-0008-0000-0200-0000C1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2" name="Text Box 10">
          <a:extLst>
            <a:ext uri="{FF2B5EF4-FFF2-40B4-BE49-F238E27FC236}">
              <a16:creationId xmlns:a16="http://schemas.microsoft.com/office/drawing/2014/main" id="{00000000-0008-0000-0200-0000C2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3" name="Text Box 11">
          <a:extLst>
            <a:ext uri="{FF2B5EF4-FFF2-40B4-BE49-F238E27FC236}">
              <a16:creationId xmlns:a16="http://schemas.microsoft.com/office/drawing/2014/main" id="{00000000-0008-0000-0200-0000C3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4" name="Text Box 12">
          <a:extLst>
            <a:ext uri="{FF2B5EF4-FFF2-40B4-BE49-F238E27FC236}">
              <a16:creationId xmlns:a16="http://schemas.microsoft.com/office/drawing/2014/main" id="{00000000-0008-0000-0200-0000C4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5" name="Text Box 13">
          <a:extLst>
            <a:ext uri="{FF2B5EF4-FFF2-40B4-BE49-F238E27FC236}">
              <a16:creationId xmlns:a16="http://schemas.microsoft.com/office/drawing/2014/main" id="{00000000-0008-0000-0200-0000C5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6" name="Text Box 14">
          <a:extLst>
            <a:ext uri="{FF2B5EF4-FFF2-40B4-BE49-F238E27FC236}">
              <a16:creationId xmlns:a16="http://schemas.microsoft.com/office/drawing/2014/main" id="{00000000-0008-0000-0200-0000C6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7" name="Text Box 15">
          <a:extLst>
            <a:ext uri="{FF2B5EF4-FFF2-40B4-BE49-F238E27FC236}">
              <a16:creationId xmlns:a16="http://schemas.microsoft.com/office/drawing/2014/main" id="{00000000-0008-0000-0200-0000C7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8" name="Text Box 16">
          <a:extLst>
            <a:ext uri="{FF2B5EF4-FFF2-40B4-BE49-F238E27FC236}">
              <a16:creationId xmlns:a16="http://schemas.microsoft.com/office/drawing/2014/main" id="{00000000-0008-0000-0200-0000C8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69" name="Text Box 17">
          <a:extLst>
            <a:ext uri="{FF2B5EF4-FFF2-40B4-BE49-F238E27FC236}">
              <a16:creationId xmlns:a16="http://schemas.microsoft.com/office/drawing/2014/main" id="{00000000-0008-0000-0200-0000C9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0" name="Text Box 18">
          <a:extLst>
            <a:ext uri="{FF2B5EF4-FFF2-40B4-BE49-F238E27FC236}">
              <a16:creationId xmlns:a16="http://schemas.microsoft.com/office/drawing/2014/main" id="{00000000-0008-0000-0200-0000CA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1" name="Text Box 19">
          <a:extLst>
            <a:ext uri="{FF2B5EF4-FFF2-40B4-BE49-F238E27FC236}">
              <a16:creationId xmlns:a16="http://schemas.microsoft.com/office/drawing/2014/main" id="{00000000-0008-0000-0200-0000CB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2" name="Text Box 21">
          <a:extLst>
            <a:ext uri="{FF2B5EF4-FFF2-40B4-BE49-F238E27FC236}">
              <a16:creationId xmlns:a16="http://schemas.microsoft.com/office/drawing/2014/main" id="{00000000-0008-0000-0200-0000CC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3" name="Text Box 22">
          <a:extLst>
            <a:ext uri="{FF2B5EF4-FFF2-40B4-BE49-F238E27FC236}">
              <a16:creationId xmlns:a16="http://schemas.microsoft.com/office/drawing/2014/main" id="{00000000-0008-0000-0200-0000CD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4" name="Text Box 23">
          <a:extLst>
            <a:ext uri="{FF2B5EF4-FFF2-40B4-BE49-F238E27FC236}">
              <a16:creationId xmlns:a16="http://schemas.microsoft.com/office/drawing/2014/main" id="{00000000-0008-0000-0200-0000CE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5" name="Text Box 24">
          <a:extLst>
            <a:ext uri="{FF2B5EF4-FFF2-40B4-BE49-F238E27FC236}">
              <a16:creationId xmlns:a16="http://schemas.microsoft.com/office/drawing/2014/main" id="{00000000-0008-0000-0200-0000CF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6" name="Text Box 8">
          <a:extLst>
            <a:ext uri="{FF2B5EF4-FFF2-40B4-BE49-F238E27FC236}">
              <a16:creationId xmlns:a16="http://schemas.microsoft.com/office/drawing/2014/main" id="{00000000-0008-0000-0200-0000D0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7" name="Text Box 9">
          <a:extLst>
            <a:ext uri="{FF2B5EF4-FFF2-40B4-BE49-F238E27FC236}">
              <a16:creationId xmlns:a16="http://schemas.microsoft.com/office/drawing/2014/main" id="{00000000-0008-0000-0200-0000D1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8" name="Text Box 10">
          <a:extLst>
            <a:ext uri="{FF2B5EF4-FFF2-40B4-BE49-F238E27FC236}">
              <a16:creationId xmlns:a16="http://schemas.microsoft.com/office/drawing/2014/main" id="{00000000-0008-0000-0200-0000D2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79" name="Text Box 11">
          <a:extLst>
            <a:ext uri="{FF2B5EF4-FFF2-40B4-BE49-F238E27FC236}">
              <a16:creationId xmlns:a16="http://schemas.microsoft.com/office/drawing/2014/main" id="{00000000-0008-0000-0200-0000D3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0" name="Text Box 12">
          <a:extLst>
            <a:ext uri="{FF2B5EF4-FFF2-40B4-BE49-F238E27FC236}">
              <a16:creationId xmlns:a16="http://schemas.microsoft.com/office/drawing/2014/main" id="{00000000-0008-0000-0200-0000D4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1" name="Text Box 13">
          <a:extLst>
            <a:ext uri="{FF2B5EF4-FFF2-40B4-BE49-F238E27FC236}">
              <a16:creationId xmlns:a16="http://schemas.microsoft.com/office/drawing/2014/main" id="{00000000-0008-0000-0200-0000D5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2" name="Text Box 14">
          <a:extLst>
            <a:ext uri="{FF2B5EF4-FFF2-40B4-BE49-F238E27FC236}">
              <a16:creationId xmlns:a16="http://schemas.microsoft.com/office/drawing/2014/main" id="{00000000-0008-0000-0200-0000D6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3" name="Text Box 15">
          <a:extLst>
            <a:ext uri="{FF2B5EF4-FFF2-40B4-BE49-F238E27FC236}">
              <a16:creationId xmlns:a16="http://schemas.microsoft.com/office/drawing/2014/main" id="{00000000-0008-0000-0200-0000D7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4" name="Text Box 16">
          <a:extLst>
            <a:ext uri="{FF2B5EF4-FFF2-40B4-BE49-F238E27FC236}">
              <a16:creationId xmlns:a16="http://schemas.microsoft.com/office/drawing/2014/main" id="{00000000-0008-0000-0200-0000D8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5" name="Text Box 17">
          <a:extLst>
            <a:ext uri="{FF2B5EF4-FFF2-40B4-BE49-F238E27FC236}">
              <a16:creationId xmlns:a16="http://schemas.microsoft.com/office/drawing/2014/main" id="{00000000-0008-0000-0200-0000D9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6" name="Text Box 18">
          <a:extLst>
            <a:ext uri="{FF2B5EF4-FFF2-40B4-BE49-F238E27FC236}">
              <a16:creationId xmlns:a16="http://schemas.microsoft.com/office/drawing/2014/main" id="{00000000-0008-0000-0200-0000DA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7" name="Text Box 19">
          <a:extLst>
            <a:ext uri="{FF2B5EF4-FFF2-40B4-BE49-F238E27FC236}">
              <a16:creationId xmlns:a16="http://schemas.microsoft.com/office/drawing/2014/main" id="{00000000-0008-0000-0200-0000DB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8" name="Text Box 21">
          <a:extLst>
            <a:ext uri="{FF2B5EF4-FFF2-40B4-BE49-F238E27FC236}">
              <a16:creationId xmlns:a16="http://schemas.microsoft.com/office/drawing/2014/main" id="{00000000-0008-0000-0200-0000DC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89" name="Text Box 22">
          <a:extLst>
            <a:ext uri="{FF2B5EF4-FFF2-40B4-BE49-F238E27FC236}">
              <a16:creationId xmlns:a16="http://schemas.microsoft.com/office/drawing/2014/main" id="{00000000-0008-0000-0200-0000DD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0" name="Text Box 23">
          <a:extLst>
            <a:ext uri="{FF2B5EF4-FFF2-40B4-BE49-F238E27FC236}">
              <a16:creationId xmlns:a16="http://schemas.microsoft.com/office/drawing/2014/main" id="{00000000-0008-0000-0200-0000DE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1" name="Text Box 24">
          <a:extLst>
            <a:ext uri="{FF2B5EF4-FFF2-40B4-BE49-F238E27FC236}">
              <a16:creationId xmlns:a16="http://schemas.microsoft.com/office/drawing/2014/main" id="{00000000-0008-0000-0200-0000DF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2" name="Text Box 8">
          <a:extLst>
            <a:ext uri="{FF2B5EF4-FFF2-40B4-BE49-F238E27FC236}">
              <a16:creationId xmlns:a16="http://schemas.microsoft.com/office/drawing/2014/main" id="{00000000-0008-0000-0200-0000E0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3" name="Text Box 9">
          <a:extLst>
            <a:ext uri="{FF2B5EF4-FFF2-40B4-BE49-F238E27FC236}">
              <a16:creationId xmlns:a16="http://schemas.microsoft.com/office/drawing/2014/main" id="{00000000-0008-0000-0200-0000E1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4" name="Text Box 10">
          <a:extLst>
            <a:ext uri="{FF2B5EF4-FFF2-40B4-BE49-F238E27FC236}">
              <a16:creationId xmlns:a16="http://schemas.microsoft.com/office/drawing/2014/main" id="{00000000-0008-0000-0200-0000E2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5" name="Text Box 11">
          <a:extLst>
            <a:ext uri="{FF2B5EF4-FFF2-40B4-BE49-F238E27FC236}">
              <a16:creationId xmlns:a16="http://schemas.microsoft.com/office/drawing/2014/main" id="{00000000-0008-0000-0200-0000E3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6" name="Text Box 12">
          <a:extLst>
            <a:ext uri="{FF2B5EF4-FFF2-40B4-BE49-F238E27FC236}">
              <a16:creationId xmlns:a16="http://schemas.microsoft.com/office/drawing/2014/main" id="{00000000-0008-0000-0200-0000E4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7" name="Text Box 13">
          <a:extLst>
            <a:ext uri="{FF2B5EF4-FFF2-40B4-BE49-F238E27FC236}">
              <a16:creationId xmlns:a16="http://schemas.microsoft.com/office/drawing/2014/main" id="{00000000-0008-0000-0200-0000E5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8" name="Text Box 14">
          <a:extLst>
            <a:ext uri="{FF2B5EF4-FFF2-40B4-BE49-F238E27FC236}">
              <a16:creationId xmlns:a16="http://schemas.microsoft.com/office/drawing/2014/main" id="{00000000-0008-0000-0200-0000E6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2999" name="Text Box 15">
          <a:extLst>
            <a:ext uri="{FF2B5EF4-FFF2-40B4-BE49-F238E27FC236}">
              <a16:creationId xmlns:a16="http://schemas.microsoft.com/office/drawing/2014/main" id="{00000000-0008-0000-0200-0000E7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0" name="Text Box 16">
          <a:extLst>
            <a:ext uri="{FF2B5EF4-FFF2-40B4-BE49-F238E27FC236}">
              <a16:creationId xmlns:a16="http://schemas.microsoft.com/office/drawing/2014/main" id="{00000000-0008-0000-0200-0000E8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1" name="Text Box 17">
          <a:extLst>
            <a:ext uri="{FF2B5EF4-FFF2-40B4-BE49-F238E27FC236}">
              <a16:creationId xmlns:a16="http://schemas.microsoft.com/office/drawing/2014/main" id="{00000000-0008-0000-0200-0000E9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2" name="Text Box 18">
          <a:extLst>
            <a:ext uri="{FF2B5EF4-FFF2-40B4-BE49-F238E27FC236}">
              <a16:creationId xmlns:a16="http://schemas.microsoft.com/office/drawing/2014/main" id="{00000000-0008-0000-0200-0000EA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3" name="Text Box 19">
          <a:extLst>
            <a:ext uri="{FF2B5EF4-FFF2-40B4-BE49-F238E27FC236}">
              <a16:creationId xmlns:a16="http://schemas.microsoft.com/office/drawing/2014/main" id="{00000000-0008-0000-0200-0000EB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4" name="Text Box 21">
          <a:extLst>
            <a:ext uri="{FF2B5EF4-FFF2-40B4-BE49-F238E27FC236}">
              <a16:creationId xmlns:a16="http://schemas.microsoft.com/office/drawing/2014/main" id="{00000000-0008-0000-0200-0000EC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5" name="Text Box 22">
          <a:extLst>
            <a:ext uri="{FF2B5EF4-FFF2-40B4-BE49-F238E27FC236}">
              <a16:creationId xmlns:a16="http://schemas.microsoft.com/office/drawing/2014/main" id="{00000000-0008-0000-0200-0000ED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6" name="Text Box 23">
          <a:extLst>
            <a:ext uri="{FF2B5EF4-FFF2-40B4-BE49-F238E27FC236}">
              <a16:creationId xmlns:a16="http://schemas.microsoft.com/office/drawing/2014/main" id="{00000000-0008-0000-0200-0000EE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7" name="Text Box 24">
          <a:extLst>
            <a:ext uri="{FF2B5EF4-FFF2-40B4-BE49-F238E27FC236}">
              <a16:creationId xmlns:a16="http://schemas.microsoft.com/office/drawing/2014/main" id="{00000000-0008-0000-0200-0000EF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8" name="Text Box 8">
          <a:extLst>
            <a:ext uri="{FF2B5EF4-FFF2-40B4-BE49-F238E27FC236}">
              <a16:creationId xmlns:a16="http://schemas.microsoft.com/office/drawing/2014/main" id="{00000000-0008-0000-0200-0000F0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09" name="Text Box 9">
          <a:extLst>
            <a:ext uri="{FF2B5EF4-FFF2-40B4-BE49-F238E27FC236}">
              <a16:creationId xmlns:a16="http://schemas.microsoft.com/office/drawing/2014/main" id="{00000000-0008-0000-0200-0000F1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0" name="Text Box 10">
          <a:extLst>
            <a:ext uri="{FF2B5EF4-FFF2-40B4-BE49-F238E27FC236}">
              <a16:creationId xmlns:a16="http://schemas.microsoft.com/office/drawing/2014/main" id="{00000000-0008-0000-0200-0000F2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1" name="Text Box 11">
          <a:extLst>
            <a:ext uri="{FF2B5EF4-FFF2-40B4-BE49-F238E27FC236}">
              <a16:creationId xmlns:a16="http://schemas.microsoft.com/office/drawing/2014/main" id="{00000000-0008-0000-0200-0000F3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2" name="Text Box 12">
          <a:extLst>
            <a:ext uri="{FF2B5EF4-FFF2-40B4-BE49-F238E27FC236}">
              <a16:creationId xmlns:a16="http://schemas.microsoft.com/office/drawing/2014/main" id="{00000000-0008-0000-0200-0000F4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3" name="Text Box 13">
          <a:extLst>
            <a:ext uri="{FF2B5EF4-FFF2-40B4-BE49-F238E27FC236}">
              <a16:creationId xmlns:a16="http://schemas.microsoft.com/office/drawing/2014/main" id="{00000000-0008-0000-0200-0000F5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4" name="Text Box 14">
          <a:extLst>
            <a:ext uri="{FF2B5EF4-FFF2-40B4-BE49-F238E27FC236}">
              <a16:creationId xmlns:a16="http://schemas.microsoft.com/office/drawing/2014/main" id="{00000000-0008-0000-0200-0000F6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5" name="Text Box 15">
          <a:extLst>
            <a:ext uri="{FF2B5EF4-FFF2-40B4-BE49-F238E27FC236}">
              <a16:creationId xmlns:a16="http://schemas.microsoft.com/office/drawing/2014/main" id="{00000000-0008-0000-0200-0000F7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6" name="Text Box 16">
          <a:extLst>
            <a:ext uri="{FF2B5EF4-FFF2-40B4-BE49-F238E27FC236}">
              <a16:creationId xmlns:a16="http://schemas.microsoft.com/office/drawing/2014/main" id="{00000000-0008-0000-0200-0000F8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7" name="Text Box 17">
          <a:extLst>
            <a:ext uri="{FF2B5EF4-FFF2-40B4-BE49-F238E27FC236}">
              <a16:creationId xmlns:a16="http://schemas.microsoft.com/office/drawing/2014/main" id="{00000000-0008-0000-0200-0000F9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8" name="Text Box 18">
          <a:extLst>
            <a:ext uri="{FF2B5EF4-FFF2-40B4-BE49-F238E27FC236}">
              <a16:creationId xmlns:a16="http://schemas.microsoft.com/office/drawing/2014/main" id="{00000000-0008-0000-0200-0000FA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19" name="Text Box 19">
          <a:extLst>
            <a:ext uri="{FF2B5EF4-FFF2-40B4-BE49-F238E27FC236}">
              <a16:creationId xmlns:a16="http://schemas.microsoft.com/office/drawing/2014/main" id="{00000000-0008-0000-0200-0000FB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0" name="Text Box 21">
          <a:extLst>
            <a:ext uri="{FF2B5EF4-FFF2-40B4-BE49-F238E27FC236}">
              <a16:creationId xmlns:a16="http://schemas.microsoft.com/office/drawing/2014/main" id="{00000000-0008-0000-0200-0000FC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1" name="Text Box 22">
          <a:extLst>
            <a:ext uri="{FF2B5EF4-FFF2-40B4-BE49-F238E27FC236}">
              <a16:creationId xmlns:a16="http://schemas.microsoft.com/office/drawing/2014/main" id="{00000000-0008-0000-0200-0000FD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2" name="Text Box 23">
          <a:extLst>
            <a:ext uri="{FF2B5EF4-FFF2-40B4-BE49-F238E27FC236}">
              <a16:creationId xmlns:a16="http://schemas.microsoft.com/office/drawing/2014/main" id="{00000000-0008-0000-0200-0000FE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3" name="Text Box 24">
          <a:extLst>
            <a:ext uri="{FF2B5EF4-FFF2-40B4-BE49-F238E27FC236}">
              <a16:creationId xmlns:a16="http://schemas.microsoft.com/office/drawing/2014/main" id="{00000000-0008-0000-0200-0000FF80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4" name="Text Box 8">
          <a:extLst>
            <a:ext uri="{FF2B5EF4-FFF2-40B4-BE49-F238E27FC236}">
              <a16:creationId xmlns:a16="http://schemas.microsoft.com/office/drawing/2014/main" id="{00000000-0008-0000-0200-000000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5" name="Text Box 9">
          <a:extLst>
            <a:ext uri="{FF2B5EF4-FFF2-40B4-BE49-F238E27FC236}">
              <a16:creationId xmlns:a16="http://schemas.microsoft.com/office/drawing/2014/main" id="{00000000-0008-0000-0200-000001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6" name="Text Box 10">
          <a:extLst>
            <a:ext uri="{FF2B5EF4-FFF2-40B4-BE49-F238E27FC236}">
              <a16:creationId xmlns:a16="http://schemas.microsoft.com/office/drawing/2014/main" id="{00000000-0008-0000-0200-000002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7" name="Text Box 11">
          <a:extLst>
            <a:ext uri="{FF2B5EF4-FFF2-40B4-BE49-F238E27FC236}">
              <a16:creationId xmlns:a16="http://schemas.microsoft.com/office/drawing/2014/main" id="{00000000-0008-0000-0200-000003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8" name="Text Box 12">
          <a:extLst>
            <a:ext uri="{FF2B5EF4-FFF2-40B4-BE49-F238E27FC236}">
              <a16:creationId xmlns:a16="http://schemas.microsoft.com/office/drawing/2014/main" id="{00000000-0008-0000-0200-000004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29" name="Text Box 13">
          <a:extLst>
            <a:ext uri="{FF2B5EF4-FFF2-40B4-BE49-F238E27FC236}">
              <a16:creationId xmlns:a16="http://schemas.microsoft.com/office/drawing/2014/main" id="{00000000-0008-0000-0200-000005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0" name="Text Box 14">
          <a:extLst>
            <a:ext uri="{FF2B5EF4-FFF2-40B4-BE49-F238E27FC236}">
              <a16:creationId xmlns:a16="http://schemas.microsoft.com/office/drawing/2014/main" id="{00000000-0008-0000-0200-000006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1" name="Text Box 15">
          <a:extLst>
            <a:ext uri="{FF2B5EF4-FFF2-40B4-BE49-F238E27FC236}">
              <a16:creationId xmlns:a16="http://schemas.microsoft.com/office/drawing/2014/main" id="{00000000-0008-0000-0200-000007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2" name="Text Box 16">
          <a:extLst>
            <a:ext uri="{FF2B5EF4-FFF2-40B4-BE49-F238E27FC236}">
              <a16:creationId xmlns:a16="http://schemas.microsoft.com/office/drawing/2014/main" id="{00000000-0008-0000-0200-000008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3" name="Text Box 17">
          <a:extLst>
            <a:ext uri="{FF2B5EF4-FFF2-40B4-BE49-F238E27FC236}">
              <a16:creationId xmlns:a16="http://schemas.microsoft.com/office/drawing/2014/main" id="{00000000-0008-0000-0200-000009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4" name="Text Box 18">
          <a:extLst>
            <a:ext uri="{FF2B5EF4-FFF2-40B4-BE49-F238E27FC236}">
              <a16:creationId xmlns:a16="http://schemas.microsoft.com/office/drawing/2014/main" id="{00000000-0008-0000-0200-00000A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5" name="Text Box 19">
          <a:extLst>
            <a:ext uri="{FF2B5EF4-FFF2-40B4-BE49-F238E27FC236}">
              <a16:creationId xmlns:a16="http://schemas.microsoft.com/office/drawing/2014/main" id="{00000000-0008-0000-0200-00000B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6" name="Text Box 21">
          <a:extLst>
            <a:ext uri="{FF2B5EF4-FFF2-40B4-BE49-F238E27FC236}">
              <a16:creationId xmlns:a16="http://schemas.microsoft.com/office/drawing/2014/main" id="{00000000-0008-0000-0200-00000C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7" name="Text Box 22">
          <a:extLst>
            <a:ext uri="{FF2B5EF4-FFF2-40B4-BE49-F238E27FC236}">
              <a16:creationId xmlns:a16="http://schemas.microsoft.com/office/drawing/2014/main" id="{00000000-0008-0000-0200-00000D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8" name="Text Box 23">
          <a:extLst>
            <a:ext uri="{FF2B5EF4-FFF2-40B4-BE49-F238E27FC236}">
              <a16:creationId xmlns:a16="http://schemas.microsoft.com/office/drawing/2014/main" id="{00000000-0008-0000-0200-00000E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39" name="Text Box 24">
          <a:extLst>
            <a:ext uri="{FF2B5EF4-FFF2-40B4-BE49-F238E27FC236}">
              <a16:creationId xmlns:a16="http://schemas.microsoft.com/office/drawing/2014/main" id="{00000000-0008-0000-0200-00000F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0" name="Text Box 8">
          <a:extLst>
            <a:ext uri="{FF2B5EF4-FFF2-40B4-BE49-F238E27FC236}">
              <a16:creationId xmlns:a16="http://schemas.microsoft.com/office/drawing/2014/main" id="{00000000-0008-0000-0200-000010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1" name="Text Box 9">
          <a:extLst>
            <a:ext uri="{FF2B5EF4-FFF2-40B4-BE49-F238E27FC236}">
              <a16:creationId xmlns:a16="http://schemas.microsoft.com/office/drawing/2014/main" id="{00000000-0008-0000-0200-000011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2" name="Text Box 10">
          <a:extLst>
            <a:ext uri="{FF2B5EF4-FFF2-40B4-BE49-F238E27FC236}">
              <a16:creationId xmlns:a16="http://schemas.microsoft.com/office/drawing/2014/main" id="{00000000-0008-0000-0200-000012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3" name="Text Box 11">
          <a:extLst>
            <a:ext uri="{FF2B5EF4-FFF2-40B4-BE49-F238E27FC236}">
              <a16:creationId xmlns:a16="http://schemas.microsoft.com/office/drawing/2014/main" id="{00000000-0008-0000-0200-000013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4" name="Text Box 12">
          <a:extLst>
            <a:ext uri="{FF2B5EF4-FFF2-40B4-BE49-F238E27FC236}">
              <a16:creationId xmlns:a16="http://schemas.microsoft.com/office/drawing/2014/main" id="{00000000-0008-0000-0200-000014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5" name="Text Box 13">
          <a:extLst>
            <a:ext uri="{FF2B5EF4-FFF2-40B4-BE49-F238E27FC236}">
              <a16:creationId xmlns:a16="http://schemas.microsoft.com/office/drawing/2014/main" id="{00000000-0008-0000-0200-000015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6" name="Text Box 14">
          <a:extLst>
            <a:ext uri="{FF2B5EF4-FFF2-40B4-BE49-F238E27FC236}">
              <a16:creationId xmlns:a16="http://schemas.microsoft.com/office/drawing/2014/main" id="{00000000-0008-0000-0200-000016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7" name="Text Box 15">
          <a:extLst>
            <a:ext uri="{FF2B5EF4-FFF2-40B4-BE49-F238E27FC236}">
              <a16:creationId xmlns:a16="http://schemas.microsoft.com/office/drawing/2014/main" id="{00000000-0008-0000-0200-000017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8" name="Text Box 16">
          <a:extLst>
            <a:ext uri="{FF2B5EF4-FFF2-40B4-BE49-F238E27FC236}">
              <a16:creationId xmlns:a16="http://schemas.microsoft.com/office/drawing/2014/main" id="{00000000-0008-0000-0200-000018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49" name="Text Box 17">
          <a:extLst>
            <a:ext uri="{FF2B5EF4-FFF2-40B4-BE49-F238E27FC236}">
              <a16:creationId xmlns:a16="http://schemas.microsoft.com/office/drawing/2014/main" id="{00000000-0008-0000-0200-000019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0" name="Text Box 18">
          <a:extLst>
            <a:ext uri="{FF2B5EF4-FFF2-40B4-BE49-F238E27FC236}">
              <a16:creationId xmlns:a16="http://schemas.microsoft.com/office/drawing/2014/main" id="{00000000-0008-0000-0200-00001A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1" name="Text Box 19">
          <a:extLst>
            <a:ext uri="{FF2B5EF4-FFF2-40B4-BE49-F238E27FC236}">
              <a16:creationId xmlns:a16="http://schemas.microsoft.com/office/drawing/2014/main" id="{00000000-0008-0000-0200-00001B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2" name="Text Box 21">
          <a:extLst>
            <a:ext uri="{FF2B5EF4-FFF2-40B4-BE49-F238E27FC236}">
              <a16:creationId xmlns:a16="http://schemas.microsoft.com/office/drawing/2014/main" id="{00000000-0008-0000-0200-00001C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3" name="Text Box 22">
          <a:extLst>
            <a:ext uri="{FF2B5EF4-FFF2-40B4-BE49-F238E27FC236}">
              <a16:creationId xmlns:a16="http://schemas.microsoft.com/office/drawing/2014/main" id="{00000000-0008-0000-0200-00001D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4" name="Text Box 23">
          <a:extLst>
            <a:ext uri="{FF2B5EF4-FFF2-40B4-BE49-F238E27FC236}">
              <a16:creationId xmlns:a16="http://schemas.microsoft.com/office/drawing/2014/main" id="{00000000-0008-0000-0200-00001E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5" name="Text Box 24">
          <a:extLst>
            <a:ext uri="{FF2B5EF4-FFF2-40B4-BE49-F238E27FC236}">
              <a16:creationId xmlns:a16="http://schemas.microsoft.com/office/drawing/2014/main" id="{00000000-0008-0000-0200-00001F810000}"/>
            </a:ext>
          </a:extLst>
        </xdr:cNvPr>
        <xdr:cNvSpPr txBox="1">
          <a:spLocks noChangeArrowheads="1"/>
        </xdr:cNvSpPr>
      </xdr:nvSpPr>
      <xdr:spPr bwMode="auto">
        <a:xfrm>
          <a:off x="473392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6" name="Text Box 8">
          <a:extLst>
            <a:ext uri="{FF2B5EF4-FFF2-40B4-BE49-F238E27FC236}">
              <a16:creationId xmlns:a16="http://schemas.microsoft.com/office/drawing/2014/main" id="{00000000-0008-0000-0200-000020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7" name="Text Box 9">
          <a:extLst>
            <a:ext uri="{FF2B5EF4-FFF2-40B4-BE49-F238E27FC236}">
              <a16:creationId xmlns:a16="http://schemas.microsoft.com/office/drawing/2014/main" id="{00000000-0008-0000-0200-000021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8" name="Text Box 10">
          <a:extLst>
            <a:ext uri="{FF2B5EF4-FFF2-40B4-BE49-F238E27FC236}">
              <a16:creationId xmlns:a16="http://schemas.microsoft.com/office/drawing/2014/main" id="{00000000-0008-0000-0200-000022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59" name="Text Box 11">
          <a:extLst>
            <a:ext uri="{FF2B5EF4-FFF2-40B4-BE49-F238E27FC236}">
              <a16:creationId xmlns:a16="http://schemas.microsoft.com/office/drawing/2014/main" id="{00000000-0008-0000-0200-000023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0" name="Text Box 12">
          <a:extLst>
            <a:ext uri="{FF2B5EF4-FFF2-40B4-BE49-F238E27FC236}">
              <a16:creationId xmlns:a16="http://schemas.microsoft.com/office/drawing/2014/main" id="{00000000-0008-0000-0200-000024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1" name="Text Box 13">
          <a:extLst>
            <a:ext uri="{FF2B5EF4-FFF2-40B4-BE49-F238E27FC236}">
              <a16:creationId xmlns:a16="http://schemas.microsoft.com/office/drawing/2014/main" id="{00000000-0008-0000-0200-000025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2" name="Text Box 14">
          <a:extLst>
            <a:ext uri="{FF2B5EF4-FFF2-40B4-BE49-F238E27FC236}">
              <a16:creationId xmlns:a16="http://schemas.microsoft.com/office/drawing/2014/main" id="{00000000-0008-0000-0200-000026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3" name="Text Box 15">
          <a:extLst>
            <a:ext uri="{FF2B5EF4-FFF2-40B4-BE49-F238E27FC236}">
              <a16:creationId xmlns:a16="http://schemas.microsoft.com/office/drawing/2014/main" id="{00000000-0008-0000-0200-000027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4" name="Text Box 16">
          <a:extLst>
            <a:ext uri="{FF2B5EF4-FFF2-40B4-BE49-F238E27FC236}">
              <a16:creationId xmlns:a16="http://schemas.microsoft.com/office/drawing/2014/main" id="{00000000-0008-0000-0200-000028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5" name="Text Box 17">
          <a:extLst>
            <a:ext uri="{FF2B5EF4-FFF2-40B4-BE49-F238E27FC236}">
              <a16:creationId xmlns:a16="http://schemas.microsoft.com/office/drawing/2014/main" id="{00000000-0008-0000-0200-000029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6" name="Text Box 18">
          <a:extLst>
            <a:ext uri="{FF2B5EF4-FFF2-40B4-BE49-F238E27FC236}">
              <a16:creationId xmlns:a16="http://schemas.microsoft.com/office/drawing/2014/main" id="{00000000-0008-0000-0200-00002A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7" name="Text Box 19">
          <a:extLst>
            <a:ext uri="{FF2B5EF4-FFF2-40B4-BE49-F238E27FC236}">
              <a16:creationId xmlns:a16="http://schemas.microsoft.com/office/drawing/2014/main" id="{00000000-0008-0000-0200-00002B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8" name="Text Box 21">
          <a:extLst>
            <a:ext uri="{FF2B5EF4-FFF2-40B4-BE49-F238E27FC236}">
              <a16:creationId xmlns:a16="http://schemas.microsoft.com/office/drawing/2014/main" id="{00000000-0008-0000-0200-00002C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69" name="Text Box 22">
          <a:extLst>
            <a:ext uri="{FF2B5EF4-FFF2-40B4-BE49-F238E27FC236}">
              <a16:creationId xmlns:a16="http://schemas.microsoft.com/office/drawing/2014/main" id="{00000000-0008-0000-0200-00002D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70" name="Text Box 23">
          <a:extLst>
            <a:ext uri="{FF2B5EF4-FFF2-40B4-BE49-F238E27FC236}">
              <a16:creationId xmlns:a16="http://schemas.microsoft.com/office/drawing/2014/main" id="{00000000-0008-0000-0200-00002E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38100</xdr:rowOff>
    </xdr:from>
    <xdr:to>
      <xdr:col>22</xdr:col>
      <xdr:colOff>104775</xdr:colOff>
      <xdr:row>12</xdr:row>
      <xdr:rowOff>47625</xdr:rowOff>
    </xdr:to>
    <xdr:sp macro="" textlink="">
      <xdr:nvSpPr>
        <xdr:cNvPr id="33071" name="Text Box 24">
          <a:extLst>
            <a:ext uri="{FF2B5EF4-FFF2-40B4-BE49-F238E27FC236}">
              <a16:creationId xmlns:a16="http://schemas.microsoft.com/office/drawing/2014/main" id="{00000000-0008-0000-0200-00002F810000}"/>
            </a:ext>
          </a:extLst>
        </xdr:cNvPr>
        <xdr:cNvSpPr txBox="1">
          <a:spLocks noChangeArrowheads="1"/>
        </xdr:cNvSpPr>
      </xdr:nvSpPr>
      <xdr:spPr bwMode="auto">
        <a:xfrm>
          <a:off x="53625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3988" name="AutoShape 1">
          <a:extLst>
            <a:ext uri="{FF2B5EF4-FFF2-40B4-BE49-F238E27FC236}">
              <a16:creationId xmlns:a16="http://schemas.microsoft.com/office/drawing/2014/main" id="{00000000-0008-0000-0300-0000C4840000}"/>
            </a:ext>
          </a:extLst>
        </xdr:cNvPr>
        <xdr:cNvSpPr>
          <a:spLocks/>
        </xdr:cNvSpPr>
      </xdr:nvSpPr>
      <xdr:spPr bwMode="auto">
        <a:xfrm>
          <a:off x="3333750" y="1000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89" name="Text Box 8">
          <a:extLst>
            <a:ext uri="{FF2B5EF4-FFF2-40B4-BE49-F238E27FC236}">
              <a16:creationId xmlns:a16="http://schemas.microsoft.com/office/drawing/2014/main" id="{00000000-0008-0000-0300-0000C5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0" name="Text Box 9">
          <a:extLst>
            <a:ext uri="{FF2B5EF4-FFF2-40B4-BE49-F238E27FC236}">
              <a16:creationId xmlns:a16="http://schemas.microsoft.com/office/drawing/2014/main" id="{00000000-0008-0000-0300-0000C6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1" name="Text Box 10">
          <a:extLst>
            <a:ext uri="{FF2B5EF4-FFF2-40B4-BE49-F238E27FC236}">
              <a16:creationId xmlns:a16="http://schemas.microsoft.com/office/drawing/2014/main" id="{00000000-0008-0000-0300-0000C7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2" name="Text Box 11">
          <a:extLst>
            <a:ext uri="{FF2B5EF4-FFF2-40B4-BE49-F238E27FC236}">
              <a16:creationId xmlns:a16="http://schemas.microsoft.com/office/drawing/2014/main" id="{00000000-0008-0000-0300-0000C8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3" name="Text Box 12">
          <a:extLst>
            <a:ext uri="{FF2B5EF4-FFF2-40B4-BE49-F238E27FC236}">
              <a16:creationId xmlns:a16="http://schemas.microsoft.com/office/drawing/2014/main" id="{00000000-0008-0000-0300-0000C9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4" name="Text Box 13">
          <a:extLst>
            <a:ext uri="{FF2B5EF4-FFF2-40B4-BE49-F238E27FC236}">
              <a16:creationId xmlns:a16="http://schemas.microsoft.com/office/drawing/2014/main" id="{00000000-0008-0000-0300-0000CA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5" name="Text Box 14">
          <a:extLst>
            <a:ext uri="{FF2B5EF4-FFF2-40B4-BE49-F238E27FC236}">
              <a16:creationId xmlns:a16="http://schemas.microsoft.com/office/drawing/2014/main" id="{00000000-0008-0000-0300-0000CB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6" name="Text Box 15">
          <a:extLst>
            <a:ext uri="{FF2B5EF4-FFF2-40B4-BE49-F238E27FC236}">
              <a16:creationId xmlns:a16="http://schemas.microsoft.com/office/drawing/2014/main" id="{00000000-0008-0000-0300-0000CC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7" name="Text Box 16">
          <a:extLst>
            <a:ext uri="{FF2B5EF4-FFF2-40B4-BE49-F238E27FC236}">
              <a16:creationId xmlns:a16="http://schemas.microsoft.com/office/drawing/2014/main" id="{00000000-0008-0000-0300-0000CD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8" name="Text Box 17">
          <a:extLst>
            <a:ext uri="{FF2B5EF4-FFF2-40B4-BE49-F238E27FC236}">
              <a16:creationId xmlns:a16="http://schemas.microsoft.com/office/drawing/2014/main" id="{00000000-0008-0000-0300-0000CE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3999" name="Text Box 18">
          <a:extLst>
            <a:ext uri="{FF2B5EF4-FFF2-40B4-BE49-F238E27FC236}">
              <a16:creationId xmlns:a16="http://schemas.microsoft.com/office/drawing/2014/main" id="{00000000-0008-0000-0300-0000CF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0" name="Text Box 19">
          <a:extLst>
            <a:ext uri="{FF2B5EF4-FFF2-40B4-BE49-F238E27FC236}">
              <a16:creationId xmlns:a16="http://schemas.microsoft.com/office/drawing/2014/main" id="{00000000-0008-0000-0300-0000D0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1" name="Text Box 21">
          <a:extLst>
            <a:ext uri="{FF2B5EF4-FFF2-40B4-BE49-F238E27FC236}">
              <a16:creationId xmlns:a16="http://schemas.microsoft.com/office/drawing/2014/main" id="{00000000-0008-0000-0300-0000D1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2" name="Text Box 22">
          <a:extLst>
            <a:ext uri="{FF2B5EF4-FFF2-40B4-BE49-F238E27FC236}">
              <a16:creationId xmlns:a16="http://schemas.microsoft.com/office/drawing/2014/main" id="{00000000-0008-0000-0300-0000D2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3" name="Text Box 23">
          <a:extLst>
            <a:ext uri="{FF2B5EF4-FFF2-40B4-BE49-F238E27FC236}">
              <a16:creationId xmlns:a16="http://schemas.microsoft.com/office/drawing/2014/main" id="{00000000-0008-0000-0300-0000D3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4" name="Text Box 24">
          <a:extLst>
            <a:ext uri="{FF2B5EF4-FFF2-40B4-BE49-F238E27FC236}">
              <a16:creationId xmlns:a16="http://schemas.microsoft.com/office/drawing/2014/main" id="{00000000-0008-0000-0300-0000D4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5" name="Text Box 8">
          <a:extLst>
            <a:ext uri="{FF2B5EF4-FFF2-40B4-BE49-F238E27FC236}">
              <a16:creationId xmlns:a16="http://schemas.microsoft.com/office/drawing/2014/main" id="{00000000-0008-0000-0300-0000D5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6" name="Text Box 9">
          <a:extLst>
            <a:ext uri="{FF2B5EF4-FFF2-40B4-BE49-F238E27FC236}">
              <a16:creationId xmlns:a16="http://schemas.microsoft.com/office/drawing/2014/main" id="{00000000-0008-0000-0300-0000D6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7" name="Text Box 10">
          <a:extLst>
            <a:ext uri="{FF2B5EF4-FFF2-40B4-BE49-F238E27FC236}">
              <a16:creationId xmlns:a16="http://schemas.microsoft.com/office/drawing/2014/main" id="{00000000-0008-0000-0300-0000D7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8" name="Text Box 11">
          <a:extLst>
            <a:ext uri="{FF2B5EF4-FFF2-40B4-BE49-F238E27FC236}">
              <a16:creationId xmlns:a16="http://schemas.microsoft.com/office/drawing/2014/main" id="{00000000-0008-0000-0300-0000D8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09" name="Text Box 12">
          <a:extLst>
            <a:ext uri="{FF2B5EF4-FFF2-40B4-BE49-F238E27FC236}">
              <a16:creationId xmlns:a16="http://schemas.microsoft.com/office/drawing/2014/main" id="{00000000-0008-0000-0300-0000D9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0" name="Text Box 13">
          <a:extLst>
            <a:ext uri="{FF2B5EF4-FFF2-40B4-BE49-F238E27FC236}">
              <a16:creationId xmlns:a16="http://schemas.microsoft.com/office/drawing/2014/main" id="{00000000-0008-0000-0300-0000DA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1" name="Text Box 14">
          <a:extLst>
            <a:ext uri="{FF2B5EF4-FFF2-40B4-BE49-F238E27FC236}">
              <a16:creationId xmlns:a16="http://schemas.microsoft.com/office/drawing/2014/main" id="{00000000-0008-0000-0300-0000DB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2" name="Text Box 15">
          <a:extLst>
            <a:ext uri="{FF2B5EF4-FFF2-40B4-BE49-F238E27FC236}">
              <a16:creationId xmlns:a16="http://schemas.microsoft.com/office/drawing/2014/main" id="{00000000-0008-0000-0300-0000DC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3" name="Text Box 16">
          <a:extLst>
            <a:ext uri="{FF2B5EF4-FFF2-40B4-BE49-F238E27FC236}">
              <a16:creationId xmlns:a16="http://schemas.microsoft.com/office/drawing/2014/main" id="{00000000-0008-0000-0300-0000DD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4" name="Text Box 17">
          <a:extLst>
            <a:ext uri="{FF2B5EF4-FFF2-40B4-BE49-F238E27FC236}">
              <a16:creationId xmlns:a16="http://schemas.microsoft.com/office/drawing/2014/main" id="{00000000-0008-0000-0300-0000DE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5" name="Text Box 18">
          <a:extLst>
            <a:ext uri="{FF2B5EF4-FFF2-40B4-BE49-F238E27FC236}">
              <a16:creationId xmlns:a16="http://schemas.microsoft.com/office/drawing/2014/main" id="{00000000-0008-0000-0300-0000DF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6" name="Text Box 19">
          <a:extLst>
            <a:ext uri="{FF2B5EF4-FFF2-40B4-BE49-F238E27FC236}">
              <a16:creationId xmlns:a16="http://schemas.microsoft.com/office/drawing/2014/main" id="{00000000-0008-0000-0300-0000E0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7" name="Text Box 21">
          <a:extLst>
            <a:ext uri="{FF2B5EF4-FFF2-40B4-BE49-F238E27FC236}">
              <a16:creationId xmlns:a16="http://schemas.microsoft.com/office/drawing/2014/main" id="{00000000-0008-0000-0300-0000E1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8" name="Text Box 22">
          <a:extLst>
            <a:ext uri="{FF2B5EF4-FFF2-40B4-BE49-F238E27FC236}">
              <a16:creationId xmlns:a16="http://schemas.microsoft.com/office/drawing/2014/main" id="{00000000-0008-0000-0300-0000E2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19" name="Text Box 23">
          <a:extLst>
            <a:ext uri="{FF2B5EF4-FFF2-40B4-BE49-F238E27FC236}">
              <a16:creationId xmlns:a16="http://schemas.microsoft.com/office/drawing/2014/main" id="{00000000-0008-0000-0300-0000E3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0" name="Text Box 24">
          <a:extLst>
            <a:ext uri="{FF2B5EF4-FFF2-40B4-BE49-F238E27FC236}">
              <a16:creationId xmlns:a16="http://schemas.microsoft.com/office/drawing/2014/main" id="{00000000-0008-0000-0300-0000E484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1" name="Text Box 8">
          <a:extLst>
            <a:ext uri="{FF2B5EF4-FFF2-40B4-BE49-F238E27FC236}">
              <a16:creationId xmlns:a16="http://schemas.microsoft.com/office/drawing/2014/main" id="{00000000-0008-0000-0300-0000E5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2" name="Text Box 9">
          <a:extLst>
            <a:ext uri="{FF2B5EF4-FFF2-40B4-BE49-F238E27FC236}">
              <a16:creationId xmlns:a16="http://schemas.microsoft.com/office/drawing/2014/main" id="{00000000-0008-0000-0300-0000E6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3" name="Text Box 10">
          <a:extLst>
            <a:ext uri="{FF2B5EF4-FFF2-40B4-BE49-F238E27FC236}">
              <a16:creationId xmlns:a16="http://schemas.microsoft.com/office/drawing/2014/main" id="{00000000-0008-0000-0300-0000E7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4" name="Text Box 11">
          <a:extLst>
            <a:ext uri="{FF2B5EF4-FFF2-40B4-BE49-F238E27FC236}">
              <a16:creationId xmlns:a16="http://schemas.microsoft.com/office/drawing/2014/main" id="{00000000-0008-0000-0300-0000E8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5" name="Text Box 12">
          <a:extLst>
            <a:ext uri="{FF2B5EF4-FFF2-40B4-BE49-F238E27FC236}">
              <a16:creationId xmlns:a16="http://schemas.microsoft.com/office/drawing/2014/main" id="{00000000-0008-0000-0300-0000E9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6" name="Text Box 13">
          <a:extLst>
            <a:ext uri="{FF2B5EF4-FFF2-40B4-BE49-F238E27FC236}">
              <a16:creationId xmlns:a16="http://schemas.microsoft.com/office/drawing/2014/main" id="{00000000-0008-0000-0300-0000EA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7" name="Text Box 14">
          <a:extLst>
            <a:ext uri="{FF2B5EF4-FFF2-40B4-BE49-F238E27FC236}">
              <a16:creationId xmlns:a16="http://schemas.microsoft.com/office/drawing/2014/main" id="{00000000-0008-0000-0300-0000EB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8" name="Text Box 15">
          <a:extLst>
            <a:ext uri="{FF2B5EF4-FFF2-40B4-BE49-F238E27FC236}">
              <a16:creationId xmlns:a16="http://schemas.microsoft.com/office/drawing/2014/main" id="{00000000-0008-0000-0300-0000EC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29" name="Text Box 16">
          <a:extLst>
            <a:ext uri="{FF2B5EF4-FFF2-40B4-BE49-F238E27FC236}">
              <a16:creationId xmlns:a16="http://schemas.microsoft.com/office/drawing/2014/main" id="{00000000-0008-0000-0300-0000ED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0" name="Text Box 17">
          <a:extLst>
            <a:ext uri="{FF2B5EF4-FFF2-40B4-BE49-F238E27FC236}">
              <a16:creationId xmlns:a16="http://schemas.microsoft.com/office/drawing/2014/main" id="{00000000-0008-0000-0300-0000EE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1" name="Text Box 18">
          <a:extLst>
            <a:ext uri="{FF2B5EF4-FFF2-40B4-BE49-F238E27FC236}">
              <a16:creationId xmlns:a16="http://schemas.microsoft.com/office/drawing/2014/main" id="{00000000-0008-0000-0300-0000EF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2" name="Text Box 19">
          <a:extLst>
            <a:ext uri="{FF2B5EF4-FFF2-40B4-BE49-F238E27FC236}">
              <a16:creationId xmlns:a16="http://schemas.microsoft.com/office/drawing/2014/main" id="{00000000-0008-0000-0300-0000F0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3" name="Text Box 21">
          <a:extLst>
            <a:ext uri="{FF2B5EF4-FFF2-40B4-BE49-F238E27FC236}">
              <a16:creationId xmlns:a16="http://schemas.microsoft.com/office/drawing/2014/main" id="{00000000-0008-0000-0300-0000F1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4" name="Text Box 22">
          <a:extLst>
            <a:ext uri="{FF2B5EF4-FFF2-40B4-BE49-F238E27FC236}">
              <a16:creationId xmlns:a16="http://schemas.microsoft.com/office/drawing/2014/main" id="{00000000-0008-0000-0300-0000F2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5" name="Text Box 23">
          <a:extLst>
            <a:ext uri="{FF2B5EF4-FFF2-40B4-BE49-F238E27FC236}">
              <a16:creationId xmlns:a16="http://schemas.microsoft.com/office/drawing/2014/main" id="{00000000-0008-0000-0300-0000F3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6" name="Text Box 24">
          <a:extLst>
            <a:ext uri="{FF2B5EF4-FFF2-40B4-BE49-F238E27FC236}">
              <a16:creationId xmlns:a16="http://schemas.microsoft.com/office/drawing/2014/main" id="{00000000-0008-0000-0300-0000F484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7" name="Text Box 8">
          <a:extLst>
            <a:ext uri="{FF2B5EF4-FFF2-40B4-BE49-F238E27FC236}">
              <a16:creationId xmlns:a16="http://schemas.microsoft.com/office/drawing/2014/main" id="{00000000-0008-0000-0300-0000F5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8" name="Text Box 9">
          <a:extLst>
            <a:ext uri="{FF2B5EF4-FFF2-40B4-BE49-F238E27FC236}">
              <a16:creationId xmlns:a16="http://schemas.microsoft.com/office/drawing/2014/main" id="{00000000-0008-0000-0300-0000F6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39" name="Text Box 10">
          <a:extLst>
            <a:ext uri="{FF2B5EF4-FFF2-40B4-BE49-F238E27FC236}">
              <a16:creationId xmlns:a16="http://schemas.microsoft.com/office/drawing/2014/main" id="{00000000-0008-0000-0300-0000F7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0" name="Text Box 11">
          <a:extLst>
            <a:ext uri="{FF2B5EF4-FFF2-40B4-BE49-F238E27FC236}">
              <a16:creationId xmlns:a16="http://schemas.microsoft.com/office/drawing/2014/main" id="{00000000-0008-0000-0300-0000F8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1" name="Text Box 12">
          <a:extLst>
            <a:ext uri="{FF2B5EF4-FFF2-40B4-BE49-F238E27FC236}">
              <a16:creationId xmlns:a16="http://schemas.microsoft.com/office/drawing/2014/main" id="{00000000-0008-0000-0300-0000F9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2" name="Text Box 13">
          <a:extLst>
            <a:ext uri="{FF2B5EF4-FFF2-40B4-BE49-F238E27FC236}">
              <a16:creationId xmlns:a16="http://schemas.microsoft.com/office/drawing/2014/main" id="{00000000-0008-0000-0300-0000FA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3" name="Text Box 14">
          <a:extLst>
            <a:ext uri="{FF2B5EF4-FFF2-40B4-BE49-F238E27FC236}">
              <a16:creationId xmlns:a16="http://schemas.microsoft.com/office/drawing/2014/main" id="{00000000-0008-0000-0300-0000FB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4" name="Text Box 15">
          <a:extLst>
            <a:ext uri="{FF2B5EF4-FFF2-40B4-BE49-F238E27FC236}">
              <a16:creationId xmlns:a16="http://schemas.microsoft.com/office/drawing/2014/main" id="{00000000-0008-0000-0300-0000FC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5" name="Text Box 16">
          <a:extLst>
            <a:ext uri="{FF2B5EF4-FFF2-40B4-BE49-F238E27FC236}">
              <a16:creationId xmlns:a16="http://schemas.microsoft.com/office/drawing/2014/main" id="{00000000-0008-0000-0300-0000FD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6" name="Text Box 17">
          <a:extLst>
            <a:ext uri="{FF2B5EF4-FFF2-40B4-BE49-F238E27FC236}">
              <a16:creationId xmlns:a16="http://schemas.microsoft.com/office/drawing/2014/main" id="{00000000-0008-0000-0300-0000FE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7" name="Text Box 18">
          <a:extLst>
            <a:ext uri="{FF2B5EF4-FFF2-40B4-BE49-F238E27FC236}">
              <a16:creationId xmlns:a16="http://schemas.microsoft.com/office/drawing/2014/main" id="{00000000-0008-0000-0300-0000FF84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8" name="Text Box 19">
          <a:extLst>
            <a:ext uri="{FF2B5EF4-FFF2-40B4-BE49-F238E27FC236}">
              <a16:creationId xmlns:a16="http://schemas.microsoft.com/office/drawing/2014/main" id="{00000000-0008-0000-0300-000000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49" name="Text Box 21">
          <a:extLst>
            <a:ext uri="{FF2B5EF4-FFF2-40B4-BE49-F238E27FC236}">
              <a16:creationId xmlns:a16="http://schemas.microsoft.com/office/drawing/2014/main" id="{00000000-0008-0000-0300-000001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0" name="Text Box 22">
          <a:extLst>
            <a:ext uri="{FF2B5EF4-FFF2-40B4-BE49-F238E27FC236}">
              <a16:creationId xmlns:a16="http://schemas.microsoft.com/office/drawing/2014/main" id="{00000000-0008-0000-0300-000002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1" name="Text Box 23">
          <a:extLst>
            <a:ext uri="{FF2B5EF4-FFF2-40B4-BE49-F238E27FC236}">
              <a16:creationId xmlns:a16="http://schemas.microsoft.com/office/drawing/2014/main" id="{00000000-0008-0000-0300-000003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2" name="Text Box 24">
          <a:extLst>
            <a:ext uri="{FF2B5EF4-FFF2-40B4-BE49-F238E27FC236}">
              <a16:creationId xmlns:a16="http://schemas.microsoft.com/office/drawing/2014/main" id="{00000000-0008-0000-0300-000004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3" name="Text Box 8">
          <a:extLst>
            <a:ext uri="{FF2B5EF4-FFF2-40B4-BE49-F238E27FC236}">
              <a16:creationId xmlns:a16="http://schemas.microsoft.com/office/drawing/2014/main" id="{00000000-0008-0000-0300-000005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4" name="Text Box 9">
          <a:extLst>
            <a:ext uri="{FF2B5EF4-FFF2-40B4-BE49-F238E27FC236}">
              <a16:creationId xmlns:a16="http://schemas.microsoft.com/office/drawing/2014/main" id="{00000000-0008-0000-0300-000006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5" name="Text Box 10">
          <a:extLst>
            <a:ext uri="{FF2B5EF4-FFF2-40B4-BE49-F238E27FC236}">
              <a16:creationId xmlns:a16="http://schemas.microsoft.com/office/drawing/2014/main" id="{00000000-0008-0000-0300-000007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6" name="Text Box 11">
          <a:extLst>
            <a:ext uri="{FF2B5EF4-FFF2-40B4-BE49-F238E27FC236}">
              <a16:creationId xmlns:a16="http://schemas.microsoft.com/office/drawing/2014/main" id="{00000000-0008-0000-0300-000008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7" name="Text Box 12">
          <a:extLst>
            <a:ext uri="{FF2B5EF4-FFF2-40B4-BE49-F238E27FC236}">
              <a16:creationId xmlns:a16="http://schemas.microsoft.com/office/drawing/2014/main" id="{00000000-0008-0000-0300-000009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8" name="Text Box 13">
          <a:extLst>
            <a:ext uri="{FF2B5EF4-FFF2-40B4-BE49-F238E27FC236}">
              <a16:creationId xmlns:a16="http://schemas.microsoft.com/office/drawing/2014/main" id="{00000000-0008-0000-0300-00000A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59" name="Text Box 14">
          <a:extLst>
            <a:ext uri="{FF2B5EF4-FFF2-40B4-BE49-F238E27FC236}">
              <a16:creationId xmlns:a16="http://schemas.microsoft.com/office/drawing/2014/main" id="{00000000-0008-0000-0300-00000B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0" name="Text Box 15">
          <a:extLst>
            <a:ext uri="{FF2B5EF4-FFF2-40B4-BE49-F238E27FC236}">
              <a16:creationId xmlns:a16="http://schemas.microsoft.com/office/drawing/2014/main" id="{00000000-0008-0000-0300-00000C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1" name="Text Box 16">
          <a:extLst>
            <a:ext uri="{FF2B5EF4-FFF2-40B4-BE49-F238E27FC236}">
              <a16:creationId xmlns:a16="http://schemas.microsoft.com/office/drawing/2014/main" id="{00000000-0008-0000-0300-00000D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2" name="Text Box 17">
          <a:extLst>
            <a:ext uri="{FF2B5EF4-FFF2-40B4-BE49-F238E27FC236}">
              <a16:creationId xmlns:a16="http://schemas.microsoft.com/office/drawing/2014/main" id="{00000000-0008-0000-0300-00000E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3" name="Text Box 18">
          <a:extLst>
            <a:ext uri="{FF2B5EF4-FFF2-40B4-BE49-F238E27FC236}">
              <a16:creationId xmlns:a16="http://schemas.microsoft.com/office/drawing/2014/main" id="{00000000-0008-0000-0300-00000F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4" name="Text Box 19">
          <a:extLst>
            <a:ext uri="{FF2B5EF4-FFF2-40B4-BE49-F238E27FC236}">
              <a16:creationId xmlns:a16="http://schemas.microsoft.com/office/drawing/2014/main" id="{00000000-0008-0000-0300-000010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5" name="Text Box 21">
          <a:extLst>
            <a:ext uri="{FF2B5EF4-FFF2-40B4-BE49-F238E27FC236}">
              <a16:creationId xmlns:a16="http://schemas.microsoft.com/office/drawing/2014/main" id="{00000000-0008-0000-0300-000011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6" name="Text Box 22">
          <a:extLst>
            <a:ext uri="{FF2B5EF4-FFF2-40B4-BE49-F238E27FC236}">
              <a16:creationId xmlns:a16="http://schemas.microsoft.com/office/drawing/2014/main" id="{00000000-0008-0000-0300-000012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7" name="Text Box 23">
          <a:extLst>
            <a:ext uri="{FF2B5EF4-FFF2-40B4-BE49-F238E27FC236}">
              <a16:creationId xmlns:a16="http://schemas.microsoft.com/office/drawing/2014/main" id="{00000000-0008-0000-0300-000013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8" name="Text Box 24">
          <a:extLst>
            <a:ext uri="{FF2B5EF4-FFF2-40B4-BE49-F238E27FC236}">
              <a16:creationId xmlns:a16="http://schemas.microsoft.com/office/drawing/2014/main" id="{00000000-0008-0000-0300-000014850000}"/>
            </a:ext>
          </a:extLst>
        </xdr:cNvPr>
        <xdr:cNvSpPr txBox="1">
          <a:spLocks noChangeArrowheads="1"/>
        </xdr:cNvSpPr>
      </xdr:nvSpPr>
      <xdr:spPr bwMode="auto">
        <a:xfrm>
          <a:off x="333375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69" name="Text Box 8">
          <a:extLst>
            <a:ext uri="{FF2B5EF4-FFF2-40B4-BE49-F238E27FC236}">
              <a16:creationId xmlns:a16="http://schemas.microsoft.com/office/drawing/2014/main" id="{00000000-0008-0000-0300-000015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0" name="Text Box 9">
          <a:extLst>
            <a:ext uri="{FF2B5EF4-FFF2-40B4-BE49-F238E27FC236}">
              <a16:creationId xmlns:a16="http://schemas.microsoft.com/office/drawing/2014/main" id="{00000000-0008-0000-0300-000016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1" name="Text Box 10">
          <a:extLst>
            <a:ext uri="{FF2B5EF4-FFF2-40B4-BE49-F238E27FC236}">
              <a16:creationId xmlns:a16="http://schemas.microsoft.com/office/drawing/2014/main" id="{00000000-0008-0000-0300-000017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2" name="Text Box 11">
          <a:extLst>
            <a:ext uri="{FF2B5EF4-FFF2-40B4-BE49-F238E27FC236}">
              <a16:creationId xmlns:a16="http://schemas.microsoft.com/office/drawing/2014/main" id="{00000000-0008-0000-0300-000018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3" name="Text Box 12">
          <a:extLst>
            <a:ext uri="{FF2B5EF4-FFF2-40B4-BE49-F238E27FC236}">
              <a16:creationId xmlns:a16="http://schemas.microsoft.com/office/drawing/2014/main" id="{00000000-0008-0000-0300-000019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4" name="Text Box 13">
          <a:extLst>
            <a:ext uri="{FF2B5EF4-FFF2-40B4-BE49-F238E27FC236}">
              <a16:creationId xmlns:a16="http://schemas.microsoft.com/office/drawing/2014/main" id="{00000000-0008-0000-0300-00001A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5" name="Text Box 14">
          <a:extLst>
            <a:ext uri="{FF2B5EF4-FFF2-40B4-BE49-F238E27FC236}">
              <a16:creationId xmlns:a16="http://schemas.microsoft.com/office/drawing/2014/main" id="{00000000-0008-0000-0300-00001B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6" name="Text Box 15">
          <a:extLst>
            <a:ext uri="{FF2B5EF4-FFF2-40B4-BE49-F238E27FC236}">
              <a16:creationId xmlns:a16="http://schemas.microsoft.com/office/drawing/2014/main" id="{00000000-0008-0000-0300-00001C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7" name="Text Box 16">
          <a:extLst>
            <a:ext uri="{FF2B5EF4-FFF2-40B4-BE49-F238E27FC236}">
              <a16:creationId xmlns:a16="http://schemas.microsoft.com/office/drawing/2014/main" id="{00000000-0008-0000-0300-00001D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8" name="Text Box 17">
          <a:extLst>
            <a:ext uri="{FF2B5EF4-FFF2-40B4-BE49-F238E27FC236}">
              <a16:creationId xmlns:a16="http://schemas.microsoft.com/office/drawing/2014/main" id="{00000000-0008-0000-0300-00001E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79" name="Text Box 18">
          <a:extLst>
            <a:ext uri="{FF2B5EF4-FFF2-40B4-BE49-F238E27FC236}">
              <a16:creationId xmlns:a16="http://schemas.microsoft.com/office/drawing/2014/main" id="{00000000-0008-0000-0300-00001F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0" name="Text Box 19">
          <a:extLst>
            <a:ext uri="{FF2B5EF4-FFF2-40B4-BE49-F238E27FC236}">
              <a16:creationId xmlns:a16="http://schemas.microsoft.com/office/drawing/2014/main" id="{00000000-0008-0000-0300-000020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1" name="Text Box 21">
          <a:extLst>
            <a:ext uri="{FF2B5EF4-FFF2-40B4-BE49-F238E27FC236}">
              <a16:creationId xmlns:a16="http://schemas.microsoft.com/office/drawing/2014/main" id="{00000000-0008-0000-0300-000021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2" name="Text Box 22">
          <a:extLst>
            <a:ext uri="{FF2B5EF4-FFF2-40B4-BE49-F238E27FC236}">
              <a16:creationId xmlns:a16="http://schemas.microsoft.com/office/drawing/2014/main" id="{00000000-0008-0000-0300-000022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3" name="Text Box 23">
          <a:extLst>
            <a:ext uri="{FF2B5EF4-FFF2-40B4-BE49-F238E27FC236}">
              <a16:creationId xmlns:a16="http://schemas.microsoft.com/office/drawing/2014/main" id="{00000000-0008-0000-0300-000023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4" name="Text Box 24">
          <a:extLst>
            <a:ext uri="{FF2B5EF4-FFF2-40B4-BE49-F238E27FC236}">
              <a16:creationId xmlns:a16="http://schemas.microsoft.com/office/drawing/2014/main" id="{00000000-0008-0000-0300-000024850000}"/>
            </a:ext>
          </a:extLst>
        </xdr:cNvPr>
        <xdr:cNvSpPr txBox="1">
          <a:spLocks noChangeArrowheads="1"/>
        </xdr:cNvSpPr>
      </xdr:nvSpPr>
      <xdr:spPr bwMode="auto">
        <a:xfrm>
          <a:off x="404812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5" name="Text Box 8">
          <a:extLst>
            <a:ext uri="{FF2B5EF4-FFF2-40B4-BE49-F238E27FC236}">
              <a16:creationId xmlns:a16="http://schemas.microsoft.com/office/drawing/2014/main" id="{00000000-0008-0000-0300-000025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6" name="Text Box 9">
          <a:extLst>
            <a:ext uri="{FF2B5EF4-FFF2-40B4-BE49-F238E27FC236}">
              <a16:creationId xmlns:a16="http://schemas.microsoft.com/office/drawing/2014/main" id="{00000000-0008-0000-0300-000026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7" name="Text Box 10">
          <a:extLst>
            <a:ext uri="{FF2B5EF4-FFF2-40B4-BE49-F238E27FC236}">
              <a16:creationId xmlns:a16="http://schemas.microsoft.com/office/drawing/2014/main" id="{00000000-0008-0000-0300-000027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8" name="Text Box 11">
          <a:extLst>
            <a:ext uri="{FF2B5EF4-FFF2-40B4-BE49-F238E27FC236}">
              <a16:creationId xmlns:a16="http://schemas.microsoft.com/office/drawing/2014/main" id="{00000000-0008-0000-0300-000028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89" name="Text Box 12">
          <a:extLst>
            <a:ext uri="{FF2B5EF4-FFF2-40B4-BE49-F238E27FC236}">
              <a16:creationId xmlns:a16="http://schemas.microsoft.com/office/drawing/2014/main" id="{00000000-0008-0000-0300-000029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0" name="Text Box 13">
          <a:extLst>
            <a:ext uri="{FF2B5EF4-FFF2-40B4-BE49-F238E27FC236}">
              <a16:creationId xmlns:a16="http://schemas.microsoft.com/office/drawing/2014/main" id="{00000000-0008-0000-0300-00002A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1" name="Text Box 14">
          <a:extLst>
            <a:ext uri="{FF2B5EF4-FFF2-40B4-BE49-F238E27FC236}">
              <a16:creationId xmlns:a16="http://schemas.microsoft.com/office/drawing/2014/main" id="{00000000-0008-0000-0300-00002B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2" name="Text Box 15">
          <a:extLst>
            <a:ext uri="{FF2B5EF4-FFF2-40B4-BE49-F238E27FC236}">
              <a16:creationId xmlns:a16="http://schemas.microsoft.com/office/drawing/2014/main" id="{00000000-0008-0000-0300-00002C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3" name="Text Box 16">
          <a:extLst>
            <a:ext uri="{FF2B5EF4-FFF2-40B4-BE49-F238E27FC236}">
              <a16:creationId xmlns:a16="http://schemas.microsoft.com/office/drawing/2014/main" id="{00000000-0008-0000-0300-00002D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4" name="Text Box 17">
          <a:extLst>
            <a:ext uri="{FF2B5EF4-FFF2-40B4-BE49-F238E27FC236}">
              <a16:creationId xmlns:a16="http://schemas.microsoft.com/office/drawing/2014/main" id="{00000000-0008-0000-0300-00002E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5" name="Text Box 18">
          <a:extLst>
            <a:ext uri="{FF2B5EF4-FFF2-40B4-BE49-F238E27FC236}">
              <a16:creationId xmlns:a16="http://schemas.microsoft.com/office/drawing/2014/main" id="{00000000-0008-0000-0300-00002F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6" name="Text Box 19">
          <a:extLst>
            <a:ext uri="{FF2B5EF4-FFF2-40B4-BE49-F238E27FC236}">
              <a16:creationId xmlns:a16="http://schemas.microsoft.com/office/drawing/2014/main" id="{00000000-0008-0000-0300-000030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7" name="Text Box 21">
          <a:extLst>
            <a:ext uri="{FF2B5EF4-FFF2-40B4-BE49-F238E27FC236}">
              <a16:creationId xmlns:a16="http://schemas.microsoft.com/office/drawing/2014/main" id="{00000000-0008-0000-0300-000031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8" name="Text Box 22">
          <a:extLst>
            <a:ext uri="{FF2B5EF4-FFF2-40B4-BE49-F238E27FC236}">
              <a16:creationId xmlns:a16="http://schemas.microsoft.com/office/drawing/2014/main" id="{00000000-0008-0000-0300-000032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099" name="Text Box 23">
          <a:extLst>
            <a:ext uri="{FF2B5EF4-FFF2-40B4-BE49-F238E27FC236}">
              <a16:creationId xmlns:a16="http://schemas.microsoft.com/office/drawing/2014/main" id="{00000000-0008-0000-0300-000033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0" name="Text Box 24">
          <a:extLst>
            <a:ext uri="{FF2B5EF4-FFF2-40B4-BE49-F238E27FC236}">
              <a16:creationId xmlns:a16="http://schemas.microsoft.com/office/drawing/2014/main" id="{00000000-0008-0000-0300-000034850000}"/>
            </a:ext>
          </a:extLst>
        </xdr:cNvPr>
        <xdr:cNvSpPr txBox="1">
          <a:spLocks noChangeArrowheads="1"/>
        </xdr:cNvSpPr>
      </xdr:nvSpPr>
      <xdr:spPr bwMode="auto">
        <a:xfrm>
          <a:off x="4762500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1" name="Text Box 8">
          <a:extLst>
            <a:ext uri="{FF2B5EF4-FFF2-40B4-BE49-F238E27FC236}">
              <a16:creationId xmlns:a16="http://schemas.microsoft.com/office/drawing/2014/main" id="{00000000-0008-0000-0300-000035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2" name="Text Box 9">
          <a:extLst>
            <a:ext uri="{FF2B5EF4-FFF2-40B4-BE49-F238E27FC236}">
              <a16:creationId xmlns:a16="http://schemas.microsoft.com/office/drawing/2014/main" id="{00000000-0008-0000-0300-000036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3" name="Text Box 10">
          <a:extLst>
            <a:ext uri="{FF2B5EF4-FFF2-40B4-BE49-F238E27FC236}">
              <a16:creationId xmlns:a16="http://schemas.microsoft.com/office/drawing/2014/main" id="{00000000-0008-0000-0300-000037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4" name="Text Box 11">
          <a:extLst>
            <a:ext uri="{FF2B5EF4-FFF2-40B4-BE49-F238E27FC236}">
              <a16:creationId xmlns:a16="http://schemas.microsoft.com/office/drawing/2014/main" id="{00000000-0008-0000-0300-000038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5" name="Text Box 12">
          <a:extLst>
            <a:ext uri="{FF2B5EF4-FFF2-40B4-BE49-F238E27FC236}">
              <a16:creationId xmlns:a16="http://schemas.microsoft.com/office/drawing/2014/main" id="{00000000-0008-0000-0300-000039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6" name="Text Box 13">
          <a:extLst>
            <a:ext uri="{FF2B5EF4-FFF2-40B4-BE49-F238E27FC236}">
              <a16:creationId xmlns:a16="http://schemas.microsoft.com/office/drawing/2014/main" id="{00000000-0008-0000-0300-00003A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7" name="Text Box 14">
          <a:extLst>
            <a:ext uri="{FF2B5EF4-FFF2-40B4-BE49-F238E27FC236}">
              <a16:creationId xmlns:a16="http://schemas.microsoft.com/office/drawing/2014/main" id="{00000000-0008-0000-0300-00003B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8" name="Text Box 15">
          <a:extLst>
            <a:ext uri="{FF2B5EF4-FFF2-40B4-BE49-F238E27FC236}">
              <a16:creationId xmlns:a16="http://schemas.microsoft.com/office/drawing/2014/main" id="{00000000-0008-0000-0300-00003C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09" name="Text Box 16">
          <a:extLst>
            <a:ext uri="{FF2B5EF4-FFF2-40B4-BE49-F238E27FC236}">
              <a16:creationId xmlns:a16="http://schemas.microsoft.com/office/drawing/2014/main" id="{00000000-0008-0000-0300-00003D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0" name="Text Box 17">
          <a:extLst>
            <a:ext uri="{FF2B5EF4-FFF2-40B4-BE49-F238E27FC236}">
              <a16:creationId xmlns:a16="http://schemas.microsoft.com/office/drawing/2014/main" id="{00000000-0008-0000-0300-00003E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1" name="Text Box 18">
          <a:extLst>
            <a:ext uri="{FF2B5EF4-FFF2-40B4-BE49-F238E27FC236}">
              <a16:creationId xmlns:a16="http://schemas.microsoft.com/office/drawing/2014/main" id="{00000000-0008-0000-0300-00003F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2" name="Text Box 19">
          <a:extLst>
            <a:ext uri="{FF2B5EF4-FFF2-40B4-BE49-F238E27FC236}">
              <a16:creationId xmlns:a16="http://schemas.microsoft.com/office/drawing/2014/main" id="{00000000-0008-0000-0300-000040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3" name="Text Box 21">
          <a:extLst>
            <a:ext uri="{FF2B5EF4-FFF2-40B4-BE49-F238E27FC236}">
              <a16:creationId xmlns:a16="http://schemas.microsoft.com/office/drawing/2014/main" id="{00000000-0008-0000-0300-000041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4" name="Text Box 22">
          <a:extLst>
            <a:ext uri="{FF2B5EF4-FFF2-40B4-BE49-F238E27FC236}">
              <a16:creationId xmlns:a16="http://schemas.microsoft.com/office/drawing/2014/main" id="{00000000-0008-0000-0300-000042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5" name="Text Box 23">
          <a:extLst>
            <a:ext uri="{FF2B5EF4-FFF2-40B4-BE49-F238E27FC236}">
              <a16:creationId xmlns:a16="http://schemas.microsoft.com/office/drawing/2014/main" id="{00000000-0008-0000-0300-000043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38100</xdr:rowOff>
    </xdr:from>
    <xdr:to>
      <xdr:col>14</xdr:col>
      <xdr:colOff>104775</xdr:colOff>
      <xdr:row>16</xdr:row>
      <xdr:rowOff>47625</xdr:rowOff>
    </xdr:to>
    <xdr:sp macro="" textlink="">
      <xdr:nvSpPr>
        <xdr:cNvPr id="34116" name="Text Box 24">
          <a:extLst>
            <a:ext uri="{FF2B5EF4-FFF2-40B4-BE49-F238E27FC236}">
              <a16:creationId xmlns:a16="http://schemas.microsoft.com/office/drawing/2014/main" id="{00000000-0008-0000-0300-000044850000}"/>
            </a:ext>
          </a:extLst>
        </xdr:cNvPr>
        <xdr:cNvSpPr txBox="1">
          <a:spLocks noChangeArrowheads="1"/>
        </xdr:cNvSpPr>
      </xdr:nvSpPr>
      <xdr:spPr bwMode="auto">
        <a:xfrm>
          <a:off x="5476875" y="21812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4117" name="AutoShape 1">
          <a:extLst>
            <a:ext uri="{FF2B5EF4-FFF2-40B4-BE49-F238E27FC236}">
              <a16:creationId xmlns:a16="http://schemas.microsoft.com/office/drawing/2014/main" id="{00000000-0008-0000-0300-000045850000}"/>
            </a:ext>
          </a:extLst>
        </xdr:cNvPr>
        <xdr:cNvSpPr>
          <a:spLocks/>
        </xdr:cNvSpPr>
      </xdr:nvSpPr>
      <xdr:spPr bwMode="auto">
        <a:xfrm>
          <a:off x="3333750" y="3286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4979" name="AutoShape 1">
          <a:extLst>
            <a:ext uri="{FF2B5EF4-FFF2-40B4-BE49-F238E27FC236}">
              <a16:creationId xmlns:a16="http://schemas.microsoft.com/office/drawing/2014/main" id="{00000000-0008-0000-0500-0000A3880000}"/>
            </a:ext>
          </a:extLst>
        </xdr:cNvPr>
        <xdr:cNvSpPr>
          <a:spLocks/>
        </xdr:cNvSpPr>
      </xdr:nvSpPr>
      <xdr:spPr bwMode="auto">
        <a:xfrm>
          <a:off x="3295650" y="1000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0" name="Text Box 8">
          <a:extLst>
            <a:ext uri="{FF2B5EF4-FFF2-40B4-BE49-F238E27FC236}">
              <a16:creationId xmlns:a16="http://schemas.microsoft.com/office/drawing/2014/main" id="{00000000-0008-0000-0500-0000A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1" name="Text Box 9">
          <a:extLst>
            <a:ext uri="{FF2B5EF4-FFF2-40B4-BE49-F238E27FC236}">
              <a16:creationId xmlns:a16="http://schemas.microsoft.com/office/drawing/2014/main" id="{00000000-0008-0000-0500-0000A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2" name="Text Box 10">
          <a:extLst>
            <a:ext uri="{FF2B5EF4-FFF2-40B4-BE49-F238E27FC236}">
              <a16:creationId xmlns:a16="http://schemas.microsoft.com/office/drawing/2014/main" id="{00000000-0008-0000-0500-0000A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3" name="Text Box 11">
          <a:extLst>
            <a:ext uri="{FF2B5EF4-FFF2-40B4-BE49-F238E27FC236}">
              <a16:creationId xmlns:a16="http://schemas.microsoft.com/office/drawing/2014/main" id="{00000000-0008-0000-0500-0000A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4" name="Text Box 12">
          <a:extLst>
            <a:ext uri="{FF2B5EF4-FFF2-40B4-BE49-F238E27FC236}">
              <a16:creationId xmlns:a16="http://schemas.microsoft.com/office/drawing/2014/main" id="{00000000-0008-0000-0500-0000A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5" name="Text Box 13">
          <a:extLst>
            <a:ext uri="{FF2B5EF4-FFF2-40B4-BE49-F238E27FC236}">
              <a16:creationId xmlns:a16="http://schemas.microsoft.com/office/drawing/2014/main" id="{00000000-0008-0000-0500-0000A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6" name="Text Box 14">
          <a:extLst>
            <a:ext uri="{FF2B5EF4-FFF2-40B4-BE49-F238E27FC236}">
              <a16:creationId xmlns:a16="http://schemas.microsoft.com/office/drawing/2014/main" id="{00000000-0008-0000-0500-0000A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7" name="Text Box 15">
          <a:extLst>
            <a:ext uri="{FF2B5EF4-FFF2-40B4-BE49-F238E27FC236}">
              <a16:creationId xmlns:a16="http://schemas.microsoft.com/office/drawing/2014/main" id="{00000000-0008-0000-0500-0000A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8" name="Text Box 16">
          <a:extLst>
            <a:ext uri="{FF2B5EF4-FFF2-40B4-BE49-F238E27FC236}">
              <a16:creationId xmlns:a16="http://schemas.microsoft.com/office/drawing/2014/main" id="{00000000-0008-0000-0500-0000A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89" name="Text Box 17">
          <a:extLst>
            <a:ext uri="{FF2B5EF4-FFF2-40B4-BE49-F238E27FC236}">
              <a16:creationId xmlns:a16="http://schemas.microsoft.com/office/drawing/2014/main" id="{00000000-0008-0000-0500-0000A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0" name="Text Box 18">
          <a:extLst>
            <a:ext uri="{FF2B5EF4-FFF2-40B4-BE49-F238E27FC236}">
              <a16:creationId xmlns:a16="http://schemas.microsoft.com/office/drawing/2014/main" id="{00000000-0008-0000-0500-0000A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1" name="Text Box 19">
          <a:extLst>
            <a:ext uri="{FF2B5EF4-FFF2-40B4-BE49-F238E27FC236}">
              <a16:creationId xmlns:a16="http://schemas.microsoft.com/office/drawing/2014/main" id="{00000000-0008-0000-0500-0000A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2" name="Text Box 21">
          <a:extLst>
            <a:ext uri="{FF2B5EF4-FFF2-40B4-BE49-F238E27FC236}">
              <a16:creationId xmlns:a16="http://schemas.microsoft.com/office/drawing/2014/main" id="{00000000-0008-0000-0500-0000B0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3" name="Text Box 22">
          <a:extLst>
            <a:ext uri="{FF2B5EF4-FFF2-40B4-BE49-F238E27FC236}">
              <a16:creationId xmlns:a16="http://schemas.microsoft.com/office/drawing/2014/main" id="{00000000-0008-0000-0500-0000B1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4" name="Text Box 23">
          <a:extLst>
            <a:ext uri="{FF2B5EF4-FFF2-40B4-BE49-F238E27FC236}">
              <a16:creationId xmlns:a16="http://schemas.microsoft.com/office/drawing/2014/main" id="{00000000-0008-0000-0500-0000B2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5" name="Text Box 24">
          <a:extLst>
            <a:ext uri="{FF2B5EF4-FFF2-40B4-BE49-F238E27FC236}">
              <a16:creationId xmlns:a16="http://schemas.microsoft.com/office/drawing/2014/main" id="{00000000-0008-0000-0500-0000B3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6" name="Text Box 8">
          <a:extLst>
            <a:ext uri="{FF2B5EF4-FFF2-40B4-BE49-F238E27FC236}">
              <a16:creationId xmlns:a16="http://schemas.microsoft.com/office/drawing/2014/main" id="{00000000-0008-0000-0500-0000B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7" name="Text Box 9">
          <a:extLst>
            <a:ext uri="{FF2B5EF4-FFF2-40B4-BE49-F238E27FC236}">
              <a16:creationId xmlns:a16="http://schemas.microsoft.com/office/drawing/2014/main" id="{00000000-0008-0000-0500-0000B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8" name="Text Box 10">
          <a:extLst>
            <a:ext uri="{FF2B5EF4-FFF2-40B4-BE49-F238E27FC236}">
              <a16:creationId xmlns:a16="http://schemas.microsoft.com/office/drawing/2014/main" id="{00000000-0008-0000-0500-0000B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4999" name="Text Box 11">
          <a:extLst>
            <a:ext uri="{FF2B5EF4-FFF2-40B4-BE49-F238E27FC236}">
              <a16:creationId xmlns:a16="http://schemas.microsoft.com/office/drawing/2014/main" id="{00000000-0008-0000-0500-0000B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0" name="Text Box 12">
          <a:extLst>
            <a:ext uri="{FF2B5EF4-FFF2-40B4-BE49-F238E27FC236}">
              <a16:creationId xmlns:a16="http://schemas.microsoft.com/office/drawing/2014/main" id="{00000000-0008-0000-0500-0000B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1" name="Text Box 13">
          <a:extLst>
            <a:ext uri="{FF2B5EF4-FFF2-40B4-BE49-F238E27FC236}">
              <a16:creationId xmlns:a16="http://schemas.microsoft.com/office/drawing/2014/main" id="{00000000-0008-0000-0500-0000B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2" name="Text Box 14">
          <a:extLst>
            <a:ext uri="{FF2B5EF4-FFF2-40B4-BE49-F238E27FC236}">
              <a16:creationId xmlns:a16="http://schemas.microsoft.com/office/drawing/2014/main" id="{00000000-0008-0000-0500-0000B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3" name="Text Box 15">
          <a:extLst>
            <a:ext uri="{FF2B5EF4-FFF2-40B4-BE49-F238E27FC236}">
              <a16:creationId xmlns:a16="http://schemas.microsoft.com/office/drawing/2014/main" id="{00000000-0008-0000-0500-0000B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4" name="Text Box 16">
          <a:extLst>
            <a:ext uri="{FF2B5EF4-FFF2-40B4-BE49-F238E27FC236}">
              <a16:creationId xmlns:a16="http://schemas.microsoft.com/office/drawing/2014/main" id="{00000000-0008-0000-0500-0000B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5" name="Text Box 17">
          <a:extLst>
            <a:ext uri="{FF2B5EF4-FFF2-40B4-BE49-F238E27FC236}">
              <a16:creationId xmlns:a16="http://schemas.microsoft.com/office/drawing/2014/main" id="{00000000-0008-0000-0500-0000B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6" name="Text Box 18">
          <a:extLst>
            <a:ext uri="{FF2B5EF4-FFF2-40B4-BE49-F238E27FC236}">
              <a16:creationId xmlns:a16="http://schemas.microsoft.com/office/drawing/2014/main" id="{00000000-0008-0000-0500-0000B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7" name="Text Box 19">
          <a:extLst>
            <a:ext uri="{FF2B5EF4-FFF2-40B4-BE49-F238E27FC236}">
              <a16:creationId xmlns:a16="http://schemas.microsoft.com/office/drawing/2014/main" id="{00000000-0008-0000-0500-0000B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8" name="Text Box 21">
          <a:extLst>
            <a:ext uri="{FF2B5EF4-FFF2-40B4-BE49-F238E27FC236}">
              <a16:creationId xmlns:a16="http://schemas.microsoft.com/office/drawing/2014/main" id="{00000000-0008-0000-0500-0000C0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09" name="Text Box 22">
          <a:extLst>
            <a:ext uri="{FF2B5EF4-FFF2-40B4-BE49-F238E27FC236}">
              <a16:creationId xmlns:a16="http://schemas.microsoft.com/office/drawing/2014/main" id="{00000000-0008-0000-0500-0000C1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0" name="Text Box 23">
          <a:extLst>
            <a:ext uri="{FF2B5EF4-FFF2-40B4-BE49-F238E27FC236}">
              <a16:creationId xmlns:a16="http://schemas.microsoft.com/office/drawing/2014/main" id="{00000000-0008-0000-0500-0000C2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1" name="Text Box 24">
          <a:extLst>
            <a:ext uri="{FF2B5EF4-FFF2-40B4-BE49-F238E27FC236}">
              <a16:creationId xmlns:a16="http://schemas.microsoft.com/office/drawing/2014/main" id="{00000000-0008-0000-0500-0000C3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2" name="Text Box 8">
          <a:extLst>
            <a:ext uri="{FF2B5EF4-FFF2-40B4-BE49-F238E27FC236}">
              <a16:creationId xmlns:a16="http://schemas.microsoft.com/office/drawing/2014/main" id="{00000000-0008-0000-0500-0000C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3" name="Text Box 9">
          <a:extLst>
            <a:ext uri="{FF2B5EF4-FFF2-40B4-BE49-F238E27FC236}">
              <a16:creationId xmlns:a16="http://schemas.microsoft.com/office/drawing/2014/main" id="{00000000-0008-0000-0500-0000C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4" name="Text Box 10">
          <a:extLst>
            <a:ext uri="{FF2B5EF4-FFF2-40B4-BE49-F238E27FC236}">
              <a16:creationId xmlns:a16="http://schemas.microsoft.com/office/drawing/2014/main" id="{00000000-0008-0000-0500-0000C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5" name="Text Box 11">
          <a:extLst>
            <a:ext uri="{FF2B5EF4-FFF2-40B4-BE49-F238E27FC236}">
              <a16:creationId xmlns:a16="http://schemas.microsoft.com/office/drawing/2014/main" id="{00000000-0008-0000-0500-0000C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6" name="Text Box 12">
          <a:extLst>
            <a:ext uri="{FF2B5EF4-FFF2-40B4-BE49-F238E27FC236}">
              <a16:creationId xmlns:a16="http://schemas.microsoft.com/office/drawing/2014/main" id="{00000000-0008-0000-0500-0000C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7" name="Text Box 13">
          <a:extLst>
            <a:ext uri="{FF2B5EF4-FFF2-40B4-BE49-F238E27FC236}">
              <a16:creationId xmlns:a16="http://schemas.microsoft.com/office/drawing/2014/main" id="{00000000-0008-0000-0500-0000C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8" name="Text Box 14">
          <a:extLst>
            <a:ext uri="{FF2B5EF4-FFF2-40B4-BE49-F238E27FC236}">
              <a16:creationId xmlns:a16="http://schemas.microsoft.com/office/drawing/2014/main" id="{00000000-0008-0000-0500-0000C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19" name="Text Box 15">
          <a:extLst>
            <a:ext uri="{FF2B5EF4-FFF2-40B4-BE49-F238E27FC236}">
              <a16:creationId xmlns:a16="http://schemas.microsoft.com/office/drawing/2014/main" id="{00000000-0008-0000-0500-0000C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0" name="Text Box 16">
          <a:extLst>
            <a:ext uri="{FF2B5EF4-FFF2-40B4-BE49-F238E27FC236}">
              <a16:creationId xmlns:a16="http://schemas.microsoft.com/office/drawing/2014/main" id="{00000000-0008-0000-0500-0000C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1" name="Text Box 17">
          <a:extLst>
            <a:ext uri="{FF2B5EF4-FFF2-40B4-BE49-F238E27FC236}">
              <a16:creationId xmlns:a16="http://schemas.microsoft.com/office/drawing/2014/main" id="{00000000-0008-0000-0500-0000C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2" name="Text Box 18">
          <a:extLst>
            <a:ext uri="{FF2B5EF4-FFF2-40B4-BE49-F238E27FC236}">
              <a16:creationId xmlns:a16="http://schemas.microsoft.com/office/drawing/2014/main" id="{00000000-0008-0000-0500-0000C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3" name="Text Box 19">
          <a:extLst>
            <a:ext uri="{FF2B5EF4-FFF2-40B4-BE49-F238E27FC236}">
              <a16:creationId xmlns:a16="http://schemas.microsoft.com/office/drawing/2014/main" id="{00000000-0008-0000-0500-0000C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4" name="Text Box 21">
          <a:extLst>
            <a:ext uri="{FF2B5EF4-FFF2-40B4-BE49-F238E27FC236}">
              <a16:creationId xmlns:a16="http://schemas.microsoft.com/office/drawing/2014/main" id="{00000000-0008-0000-0500-0000D0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5" name="Text Box 22">
          <a:extLst>
            <a:ext uri="{FF2B5EF4-FFF2-40B4-BE49-F238E27FC236}">
              <a16:creationId xmlns:a16="http://schemas.microsoft.com/office/drawing/2014/main" id="{00000000-0008-0000-0500-0000D1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6" name="Text Box 23">
          <a:extLst>
            <a:ext uri="{FF2B5EF4-FFF2-40B4-BE49-F238E27FC236}">
              <a16:creationId xmlns:a16="http://schemas.microsoft.com/office/drawing/2014/main" id="{00000000-0008-0000-0500-0000D2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7" name="Text Box 24">
          <a:extLst>
            <a:ext uri="{FF2B5EF4-FFF2-40B4-BE49-F238E27FC236}">
              <a16:creationId xmlns:a16="http://schemas.microsoft.com/office/drawing/2014/main" id="{00000000-0008-0000-0500-0000D3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8" name="Text Box 8">
          <a:extLst>
            <a:ext uri="{FF2B5EF4-FFF2-40B4-BE49-F238E27FC236}">
              <a16:creationId xmlns:a16="http://schemas.microsoft.com/office/drawing/2014/main" id="{00000000-0008-0000-0500-0000D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29" name="Text Box 9">
          <a:extLst>
            <a:ext uri="{FF2B5EF4-FFF2-40B4-BE49-F238E27FC236}">
              <a16:creationId xmlns:a16="http://schemas.microsoft.com/office/drawing/2014/main" id="{00000000-0008-0000-0500-0000D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0" name="Text Box 10">
          <a:extLst>
            <a:ext uri="{FF2B5EF4-FFF2-40B4-BE49-F238E27FC236}">
              <a16:creationId xmlns:a16="http://schemas.microsoft.com/office/drawing/2014/main" id="{00000000-0008-0000-0500-0000D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1" name="Text Box 11">
          <a:extLst>
            <a:ext uri="{FF2B5EF4-FFF2-40B4-BE49-F238E27FC236}">
              <a16:creationId xmlns:a16="http://schemas.microsoft.com/office/drawing/2014/main" id="{00000000-0008-0000-0500-0000D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2" name="Text Box 12">
          <a:extLst>
            <a:ext uri="{FF2B5EF4-FFF2-40B4-BE49-F238E27FC236}">
              <a16:creationId xmlns:a16="http://schemas.microsoft.com/office/drawing/2014/main" id="{00000000-0008-0000-0500-0000D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3" name="Text Box 13">
          <a:extLst>
            <a:ext uri="{FF2B5EF4-FFF2-40B4-BE49-F238E27FC236}">
              <a16:creationId xmlns:a16="http://schemas.microsoft.com/office/drawing/2014/main" id="{00000000-0008-0000-0500-0000D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4" name="Text Box 14">
          <a:extLst>
            <a:ext uri="{FF2B5EF4-FFF2-40B4-BE49-F238E27FC236}">
              <a16:creationId xmlns:a16="http://schemas.microsoft.com/office/drawing/2014/main" id="{00000000-0008-0000-0500-0000D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5" name="Text Box 15">
          <a:extLst>
            <a:ext uri="{FF2B5EF4-FFF2-40B4-BE49-F238E27FC236}">
              <a16:creationId xmlns:a16="http://schemas.microsoft.com/office/drawing/2014/main" id="{00000000-0008-0000-0500-0000D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6" name="Text Box 16">
          <a:extLst>
            <a:ext uri="{FF2B5EF4-FFF2-40B4-BE49-F238E27FC236}">
              <a16:creationId xmlns:a16="http://schemas.microsoft.com/office/drawing/2014/main" id="{00000000-0008-0000-0500-0000D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7" name="Text Box 17">
          <a:extLst>
            <a:ext uri="{FF2B5EF4-FFF2-40B4-BE49-F238E27FC236}">
              <a16:creationId xmlns:a16="http://schemas.microsoft.com/office/drawing/2014/main" id="{00000000-0008-0000-0500-0000D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8" name="Text Box 18">
          <a:extLst>
            <a:ext uri="{FF2B5EF4-FFF2-40B4-BE49-F238E27FC236}">
              <a16:creationId xmlns:a16="http://schemas.microsoft.com/office/drawing/2014/main" id="{00000000-0008-0000-0500-0000D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39" name="Text Box 19">
          <a:extLst>
            <a:ext uri="{FF2B5EF4-FFF2-40B4-BE49-F238E27FC236}">
              <a16:creationId xmlns:a16="http://schemas.microsoft.com/office/drawing/2014/main" id="{00000000-0008-0000-0500-0000D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0" name="Text Box 21">
          <a:extLst>
            <a:ext uri="{FF2B5EF4-FFF2-40B4-BE49-F238E27FC236}">
              <a16:creationId xmlns:a16="http://schemas.microsoft.com/office/drawing/2014/main" id="{00000000-0008-0000-0500-0000E0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1" name="Text Box 22">
          <a:extLst>
            <a:ext uri="{FF2B5EF4-FFF2-40B4-BE49-F238E27FC236}">
              <a16:creationId xmlns:a16="http://schemas.microsoft.com/office/drawing/2014/main" id="{00000000-0008-0000-0500-0000E1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2" name="Text Box 23">
          <a:extLst>
            <a:ext uri="{FF2B5EF4-FFF2-40B4-BE49-F238E27FC236}">
              <a16:creationId xmlns:a16="http://schemas.microsoft.com/office/drawing/2014/main" id="{00000000-0008-0000-0500-0000E2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3" name="Text Box 24">
          <a:extLst>
            <a:ext uri="{FF2B5EF4-FFF2-40B4-BE49-F238E27FC236}">
              <a16:creationId xmlns:a16="http://schemas.microsoft.com/office/drawing/2014/main" id="{00000000-0008-0000-0500-0000E3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4" name="Text Box 8">
          <a:extLst>
            <a:ext uri="{FF2B5EF4-FFF2-40B4-BE49-F238E27FC236}">
              <a16:creationId xmlns:a16="http://schemas.microsoft.com/office/drawing/2014/main" id="{00000000-0008-0000-0500-0000E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5" name="Text Box 9">
          <a:extLst>
            <a:ext uri="{FF2B5EF4-FFF2-40B4-BE49-F238E27FC236}">
              <a16:creationId xmlns:a16="http://schemas.microsoft.com/office/drawing/2014/main" id="{00000000-0008-0000-0500-0000E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6" name="Text Box 10">
          <a:extLst>
            <a:ext uri="{FF2B5EF4-FFF2-40B4-BE49-F238E27FC236}">
              <a16:creationId xmlns:a16="http://schemas.microsoft.com/office/drawing/2014/main" id="{00000000-0008-0000-0500-0000E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7" name="Text Box 11">
          <a:extLst>
            <a:ext uri="{FF2B5EF4-FFF2-40B4-BE49-F238E27FC236}">
              <a16:creationId xmlns:a16="http://schemas.microsoft.com/office/drawing/2014/main" id="{00000000-0008-0000-0500-0000E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8" name="Text Box 12">
          <a:extLst>
            <a:ext uri="{FF2B5EF4-FFF2-40B4-BE49-F238E27FC236}">
              <a16:creationId xmlns:a16="http://schemas.microsoft.com/office/drawing/2014/main" id="{00000000-0008-0000-0500-0000E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49" name="Text Box 13">
          <a:extLst>
            <a:ext uri="{FF2B5EF4-FFF2-40B4-BE49-F238E27FC236}">
              <a16:creationId xmlns:a16="http://schemas.microsoft.com/office/drawing/2014/main" id="{00000000-0008-0000-0500-0000E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0" name="Text Box 14">
          <a:extLst>
            <a:ext uri="{FF2B5EF4-FFF2-40B4-BE49-F238E27FC236}">
              <a16:creationId xmlns:a16="http://schemas.microsoft.com/office/drawing/2014/main" id="{00000000-0008-0000-0500-0000E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1" name="Text Box 15">
          <a:extLst>
            <a:ext uri="{FF2B5EF4-FFF2-40B4-BE49-F238E27FC236}">
              <a16:creationId xmlns:a16="http://schemas.microsoft.com/office/drawing/2014/main" id="{00000000-0008-0000-0500-0000E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2" name="Text Box 16">
          <a:extLst>
            <a:ext uri="{FF2B5EF4-FFF2-40B4-BE49-F238E27FC236}">
              <a16:creationId xmlns:a16="http://schemas.microsoft.com/office/drawing/2014/main" id="{00000000-0008-0000-0500-0000E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3" name="Text Box 17">
          <a:extLst>
            <a:ext uri="{FF2B5EF4-FFF2-40B4-BE49-F238E27FC236}">
              <a16:creationId xmlns:a16="http://schemas.microsoft.com/office/drawing/2014/main" id="{00000000-0008-0000-0500-0000E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4" name="Text Box 18">
          <a:extLst>
            <a:ext uri="{FF2B5EF4-FFF2-40B4-BE49-F238E27FC236}">
              <a16:creationId xmlns:a16="http://schemas.microsoft.com/office/drawing/2014/main" id="{00000000-0008-0000-0500-0000E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5" name="Text Box 19">
          <a:extLst>
            <a:ext uri="{FF2B5EF4-FFF2-40B4-BE49-F238E27FC236}">
              <a16:creationId xmlns:a16="http://schemas.microsoft.com/office/drawing/2014/main" id="{00000000-0008-0000-0500-0000E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6" name="Text Box 21">
          <a:extLst>
            <a:ext uri="{FF2B5EF4-FFF2-40B4-BE49-F238E27FC236}">
              <a16:creationId xmlns:a16="http://schemas.microsoft.com/office/drawing/2014/main" id="{00000000-0008-0000-0500-0000F0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7" name="Text Box 22">
          <a:extLst>
            <a:ext uri="{FF2B5EF4-FFF2-40B4-BE49-F238E27FC236}">
              <a16:creationId xmlns:a16="http://schemas.microsoft.com/office/drawing/2014/main" id="{00000000-0008-0000-0500-0000F1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8" name="Text Box 23">
          <a:extLst>
            <a:ext uri="{FF2B5EF4-FFF2-40B4-BE49-F238E27FC236}">
              <a16:creationId xmlns:a16="http://schemas.microsoft.com/office/drawing/2014/main" id="{00000000-0008-0000-0500-0000F2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59" name="Text Box 24">
          <a:extLst>
            <a:ext uri="{FF2B5EF4-FFF2-40B4-BE49-F238E27FC236}">
              <a16:creationId xmlns:a16="http://schemas.microsoft.com/office/drawing/2014/main" id="{00000000-0008-0000-0500-0000F3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0" name="Text Box 8">
          <a:extLst>
            <a:ext uri="{FF2B5EF4-FFF2-40B4-BE49-F238E27FC236}">
              <a16:creationId xmlns:a16="http://schemas.microsoft.com/office/drawing/2014/main" id="{00000000-0008-0000-0500-0000F4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1" name="Text Box 9">
          <a:extLst>
            <a:ext uri="{FF2B5EF4-FFF2-40B4-BE49-F238E27FC236}">
              <a16:creationId xmlns:a16="http://schemas.microsoft.com/office/drawing/2014/main" id="{00000000-0008-0000-0500-0000F5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2" name="Text Box 10">
          <a:extLst>
            <a:ext uri="{FF2B5EF4-FFF2-40B4-BE49-F238E27FC236}">
              <a16:creationId xmlns:a16="http://schemas.microsoft.com/office/drawing/2014/main" id="{00000000-0008-0000-0500-0000F6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3" name="Text Box 11">
          <a:extLst>
            <a:ext uri="{FF2B5EF4-FFF2-40B4-BE49-F238E27FC236}">
              <a16:creationId xmlns:a16="http://schemas.microsoft.com/office/drawing/2014/main" id="{00000000-0008-0000-0500-0000F7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4" name="Text Box 12">
          <a:extLst>
            <a:ext uri="{FF2B5EF4-FFF2-40B4-BE49-F238E27FC236}">
              <a16:creationId xmlns:a16="http://schemas.microsoft.com/office/drawing/2014/main" id="{00000000-0008-0000-0500-0000F8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5" name="Text Box 13">
          <a:extLst>
            <a:ext uri="{FF2B5EF4-FFF2-40B4-BE49-F238E27FC236}">
              <a16:creationId xmlns:a16="http://schemas.microsoft.com/office/drawing/2014/main" id="{00000000-0008-0000-0500-0000F9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6" name="Text Box 14">
          <a:extLst>
            <a:ext uri="{FF2B5EF4-FFF2-40B4-BE49-F238E27FC236}">
              <a16:creationId xmlns:a16="http://schemas.microsoft.com/office/drawing/2014/main" id="{00000000-0008-0000-0500-0000FA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7" name="Text Box 15">
          <a:extLst>
            <a:ext uri="{FF2B5EF4-FFF2-40B4-BE49-F238E27FC236}">
              <a16:creationId xmlns:a16="http://schemas.microsoft.com/office/drawing/2014/main" id="{00000000-0008-0000-0500-0000FB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8" name="Text Box 16">
          <a:extLst>
            <a:ext uri="{FF2B5EF4-FFF2-40B4-BE49-F238E27FC236}">
              <a16:creationId xmlns:a16="http://schemas.microsoft.com/office/drawing/2014/main" id="{00000000-0008-0000-0500-0000FC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69" name="Text Box 17">
          <a:extLst>
            <a:ext uri="{FF2B5EF4-FFF2-40B4-BE49-F238E27FC236}">
              <a16:creationId xmlns:a16="http://schemas.microsoft.com/office/drawing/2014/main" id="{00000000-0008-0000-0500-0000FD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0" name="Text Box 18">
          <a:extLst>
            <a:ext uri="{FF2B5EF4-FFF2-40B4-BE49-F238E27FC236}">
              <a16:creationId xmlns:a16="http://schemas.microsoft.com/office/drawing/2014/main" id="{00000000-0008-0000-0500-0000FE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1" name="Text Box 19">
          <a:extLst>
            <a:ext uri="{FF2B5EF4-FFF2-40B4-BE49-F238E27FC236}">
              <a16:creationId xmlns:a16="http://schemas.microsoft.com/office/drawing/2014/main" id="{00000000-0008-0000-0500-0000FF88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2" name="Text Box 21">
          <a:extLst>
            <a:ext uri="{FF2B5EF4-FFF2-40B4-BE49-F238E27FC236}">
              <a16:creationId xmlns:a16="http://schemas.microsoft.com/office/drawing/2014/main" id="{00000000-0008-0000-0500-000000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3" name="Text Box 22">
          <a:extLst>
            <a:ext uri="{FF2B5EF4-FFF2-40B4-BE49-F238E27FC236}">
              <a16:creationId xmlns:a16="http://schemas.microsoft.com/office/drawing/2014/main" id="{00000000-0008-0000-0500-000001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4" name="Text Box 23">
          <a:extLst>
            <a:ext uri="{FF2B5EF4-FFF2-40B4-BE49-F238E27FC236}">
              <a16:creationId xmlns:a16="http://schemas.microsoft.com/office/drawing/2014/main" id="{00000000-0008-0000-0500-000002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5" name="Text Box 24">
          <a:extLst>
            <a:ext uri="{FF2B5EF4-FFF2-40B4-BE49-F238E27FC236}">
              <a16:creationId xmlns:a16="http://schemas.microsoft.com/office/drawing/2014/main" id="{00000000-0008-0000-0500-000003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6" name="Text Box 8">
          <a:extLst>
            <a:ext uri="{FF2B5EF4-FFF2-40B4-BE49-F238E27FC236}">
              <a16:creationId xmlns:a16="http://schemas.microsoft.com/office/drawing/2014/main" id="{00000000-0008-0000-0500-000004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7" name="Text Box 9">
          <a:extLst>
            <a:ext uri="{FF2B5EF4-FFF2-40B4-BE49-F238E27FC236}">
              <a16:creationId xmlns:a16="http://schemas.microsoft.com/office/drawing/2014/main" id="{00000000-0008-0000-0500-000005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8" name="Text Box 10">
          <a:extLst>
            <a:ext uri="{FF2B5EF4-FFF2-40B4-BE49-F238E27FC236}">
              <a16:creationId xmlns:a16="http://schemas.microsoft.com/office/drawing/2014/main" id="{00000000-0008-0000-0500-000006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79" name="Text Box 11">
          <a:extLst>
            <a:ext uri="{FF2B5EF4-FFF2-40B4-BE49-F238E27FC236}">
              <a16:creationId xmlns:a16="http://schemas.microsoft.com/office/drawing/2014/main" id="{00000000-0008-0000-0500-000007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0" name="Text Box 12">
          <a:extLst>
            <a:ext uri="{FF2B5EF4-FFF2-40B4-BE49-F238E27FC236}">
              <a16:creationId xmlns:a16="http://schemas.microsoft.com/office/drawing/2014/main" id="{00000000-0008-0000-0500-000008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1" name="Text Box 13">
          <a:extLst>
            <a:ext uri="{FF2B5EF4-FFF2-40B4-BE49-F238E27FC236}">
              <a16:creationId xmlns:a16="http://schemas.microsoft.com/office/drawing/2014/main" id="{00000000-0008-0000-0500-000009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2" name="Text Box 14">
          <a:extLst>
            <a:ext uri="{FF2B5EF4-FFF2-40B4-BE49-F238E27FC236}">
              <a16:creationId xmlns:a16="http://schemas.microsoft.com/office/drawing/2014/main" id="{00000000-0008-0000-0500-00000A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3" name="Text Box 15">
          <a:extLst>
            <a:ext uri="{FF2B5EF4-FFF2-40B4-BE49-F238E27FC236}">
              <a16:creationId xmlns:a16="http://schemas.microsoft.com/office/drawing/2014/main" id="{00000000-0008-0000-0500-00000B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4" name="Text Box 16">
          <a:extLst>
            <a:ext uri="{FF2B5EF4-FFF2-40B4-BE49-F238E27FC236}">
              <a16:creationId xmlns:a16="http://schemas.microsoft.com/office/drawing/2014/main" id="{00000000-0008-0000-0500-00000C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5" name="Text Box 17">
          <a:extLst>
            <a:ext uri="{FF2B5EF4-FFF2-40B4-BE49-F238E27FC236}">
              <a16:creationId xmlns:a16="http://schemas.microsoft.com/office/drawing/2014/main" id="{00000000-0008-0000-0500-00000D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6" name="Text Box 18">
          <a:extLst>
            <a:ext uri="{FF2B5EF4-FFF2-40B4-BE49-F238E27FC236}">
              <a16:creationId xmlns:a16="http://schemas.microsoft.com/office/drawing/2014/main" id="{00000000-0008-0000-0500-00000E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7" name="Text Box 19">
          <a:extLst>
            <a:ext uri="{FF2B5EF4-FFF2-40B4-BE49-F238E27FC236}">
              <a16:creationId xmlns:a16="http://schemas.microsoft.com/office/drawing/2014/main" id="{00000000-0008-0000-0500-00000F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8" name="Text Box 21">
          <a:extLst>
            <a:ext uri="{FF2B5EF4-FFF2-40B4-BE49-F238E27FC236}">
              <a16:creationId xmlns:a16="http://schemas.microsoft.com/office/drawing/2014/main" id="{00000000-0008-0000-0500-000010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89" name="Text Box 22">
          <a:extLst>
            <a:ext uri="{FF2B5EF4-FFF2-40B4-BE49-F238E27FC236}">
              <a16:creationId xmlns:a16="http://schemas.microsoft.com/office/drawing/2014/main" id="{00000000-0008-0000-0500-000011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0" name="Text Box 23">
          <a:extLst>
            <a:ext uri="{FF2B5EF4-FFF2-40B4-BE49-F238E27FC236}">
              <a16:creationId xmlns:a16="http://schemas.microsoft.com/office/drawing/2014/main" id="{00000000-0008-0000-0500-000012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1" name="Text Box 24">
          <a:extLst>
            <a:ext uri="{FF2B5EF4-FFF2-40B4-BE49-F238E27FC236}">
              <a16:creationId xmlns:a16="http://schemas.microsoft.com/office/drawing/2014/main" id="{00000000-0008-0000-0500-000013890000}"/>
            </a:ext>
          </a:extLst>
        </xdr:cNvPr>
        <xdr:cNvSpPr txBox="1">
          <a:spLocks noChangeArrowheads="1"/>
        </xdr:cNvSpPr>
      </xdr:nvSpPr>
      <xdr:spPr bwMode="auto">
        <a:xfrm>
          <a:off x="3648075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2" name="Text Box 8">
          <a:extLst>
            <a:ext uri="{FF2B5EF4-FFF2-40B4-BE49-F238E27FC236}">
              <a16:creationId xmlns:a16="http://schemas.microsoft.com/office/drawing/2014/main" id="{00000000-0008-0000-0500-000014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3" name="Text Box 9">
          <a:extLst>
            <a:ext uri="{FF2B5EF4-FFF2-40B4-BE49-F238E27FC236}">
              <a16:creationId xmlns:a16="http://schemas.microsoft.com/office/drawing/2014/main" id="{00000000-0008-0000-0500-000015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4" name="Text Box 10">
          <a:extLst>
            <a:ext uri="{FF2B5EF4-FFF2-40B4-BE49-F238E27FC236}">
              <a16:creationId xmlns:a16="http://schemas.microsoft.com/office/drawing/2014/main" id="{00000000-0008-0000-0500-000016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5" name="Text Box 11">
          <a:extLst>
            <a:ext uri="{FF2B5EF4-FFF2-40B4-BE49-F238E27FC236}">
              <a16:creationId xmlns:a16="http://schemas.microsoft.com/office/drawing/2014/main" id="{00000000-0008-0000-0500-000017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6" name="Text Box 12">
          <a:extLst>
            <a:ext uri="{FF2B5EF4-FFF2-40B4-BE49-F238E27FC236}">
              <a16:creationId xmlns:a16="http://schemas.microsoft.com/office/drawing/2014/main" id="{00000000-0008-0000-0500-000018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7" name="Text Box 13">
          <a:extLst>
            <a:ext uri="{FF2B5EF4-FFF2-40B4-BE49-F238E27FC236}">
              <a16:creationId xmlns:a16="http://schemas.microsoft.com/office/drawing/2014/main" id="{00000000-0008-0000-0500-000019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8" name="Text Box 14">
          <a:extLst>
            <a:ext uri="{FF2B5EF4-FFF2-40B4-BE49-F238E27FC236}">
              <a16:creationId xmlns:a16="http://schemas.microsoft.com/office/drawing/2014/main" id="{00000000-0008-0000-0500-00001A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099" name="Text Box 15">
          <a:extLst>
            <a:ext uri="{FF2B5EF4-FFF2-40B4-BE49-F238E27FC236}">
              <a16:creationId xmlns:a16="http://schemas.microsoft.com/office/drawing/2014/main" id="{00000000-0008-0000-0500-00001B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0" name="Text Box 16">
          <a:extLst>
            <a:ext uri="{FF2B5EF4-FFF2-40B4-BE49-F238E27FC236}">
              <a16:creationId xmlns:a16="http://schemas.microsoft.com/office/drawing/2014/main" id="{00000000-0008-0000-0500-00001C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1" name="Text Box 17">
          <a:extLst>
            <a:ext uri="{FF2B5EF4-FFF2-40B4-BE49-F238E27FC236}">
              <a16:creationId xmlns:a16="http://schemas.microsoft.com/office/drawing/2014/main" id="{00000000-0008-0000-0500-00001D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2" name="Text Box 18">
          <a:extLst>
            <a:ext uri="{FF2B5EF4-FFF2-40B4-BE49-F238E27FC236}">
              <a16:creationId xmlns:a16="http://schemas.microsoft.com/office/drawing/2014/main" id="{00000000-0008-0000-0500-00001E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3" name="Text Box 19">
          <a:extLst>
            <a:ext uri="{FF2B5EF4-FFF2-40B4-BE49-F238E27FC236}">
              <a16:creationId xmlns:a16="http://schemas.microsoft.com/office/drawing/2014/main" id="{00000000-0008-0000-0500-00001F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4" name="Text Box 21">
          <a:extLst>
            <a:ext uri="{FF2B5EF4-FFF2-40B4-BE49-F238E27FC236}">
              <a16:creationId xmlns:a16="http://schemas.microsoft.com/office/drawing/2014/main" id="{00000000-0008-0000-0500-000020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5" name="Text Box 22">
          <a:extLst>
            <a:ext uri="{FF2B5EF4-FFF2-40B4-BE49-F238E27FC236}">
              <a16:creationId xmlns:a16="http://schemas.microsoft.com/office/drawing/2014/main" id="{00000000-0008-0000-0500-000021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6" name="Text Box 23">
          <a:extLst>
            <a:ext uri="{FF2B5EF4-FFF2-40B4-BE49-F238E27FC236}">
              <a16:creationId xmlns:a16="http://schemas.microsoft.com/office/drawing/2014/main" id="{00000000-0008-0000-0500-000022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38100</xdr:rowOff>
    </xdr:from>
    <xdr:to>
      <xdr:col>23</xdr:col>
      <xdr:colOff>104775</xdr:colOff>
      <xdr:row>14</xdr:row>
      <xdr:rowOff>47625</xdr:rowOff>
    </xdr:to>
    <xdr:sp macro="" textlink="">
      <xdr:nvSpPr>
        <xdr:cNvPr id="35107" name="Text Box 24">
          <a:extLst>
            <a:ext uri="{FF2B5EF4-FFF2-40B4-BE49-F238E27FC236}">
              <a16:creationId xmlns:a16="http://schemas.microsoft.com/office/drawing/2014/main" id="{00000000-0008-0000-0500-000023890000}"/>
            </a:ext>
          </a:extLst>
        </xdr:cNvPr>
        <xdr:cNvSpPr txBox="1">
          <a:spLocks noChangeArrowheads="1"/>
        </xdr:cNvSpPr>
      </xdr:nvSpPr>
      <xdr:spPr bwMode="auto">
        <a:xfrm>
          <a:off x="4362450" y="19907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/>
        </xdr:cNvSpPr>
      </xdr:nvSpPr>
      <xdr:spPr bwMode="auto">
        <a:xfrm>
          <a:off x="2457450" y="10001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6" name="Text Box 1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32" name="Text Box 22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33" name="Text Box 23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34" name="Text Box 24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41" name="Text Box 14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43" name="Text Box 16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44" name="Text Box 17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46" name="Text Box 19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47" name="Text Box 2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53" name="Text Box 10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54" name="Text Box 1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55" name="Text Box 12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56" name="Text Box 13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59" name="Text Box 16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60" name="Text Box 17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62" name="Text Box 19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63" name="Text Box 2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64" name="Text Box 22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65" name="Text Box 23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66" name="Text Box 24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69" name="Text Box 10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70" name="Text Box 1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71" name="Text Box 12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72" name="Text Box 13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73" name="Text Box 14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75" name="Text Box 16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76" name="Text Box 17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77" name="Text Box 18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78" name="Text Box 19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79" name="Text Box 21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80" name="Text Box 22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81" name="Text Box 23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85" name="Text Box 10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86" name="Text Box 11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87" name="Text Box 12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88" name="Text Box 13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89" name="Text Box 14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92" name="Text Box 17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93" name="Text Box 18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94" name="Text Box 19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95" name="Text Box 21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96" name="Text Box 22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97" name="Text Box 23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11" name="Text Box 21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12" name="Text Box 22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13" name="Text Box 23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17" name="Text Box 10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18" name="Text Box 11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19" name="Text Box 12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20" name="Text Box 13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21" name="Text Box 14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23" name="Text Box 16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24" name="Text Box 17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25" name="Text Box 18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26" name="Text Box 19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27" name="Text Box 21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28" name="Text Box 22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29" name="Text Box 23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30" name="Text Box 24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33" name="Text Box 10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34" name="Text Box 11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35" name="Text Box 12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36" name="Text Box 13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43" name="Text Box 21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45" name="Text Box 23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46" name="Text Box 24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49" name="Text Box 10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50" name="Text Box 11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51" name="Text Box 12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52" name="Text Box 13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55" name="Text Box 16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56" name="Text Box 17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57" name="Text Box 18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58" name="Text Box 19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59" name="Text Box 21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61" name="Text Box 23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62" name="Text Box 24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66" name="Text Box 11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67" name="Text Box 12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68" name="Text Box 13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72" name="Text Box 17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75" name="Text Box 21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76" name="Text Box 22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77" name="Text Box 23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78" name="Text Box 24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81" name="Text Box 10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82" name="Text Box 11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83" name="Text Box 12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84" name="Text Box 1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87" name="Text Box 16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88" name="Text Box 1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89" name="Text Box 18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90" name="Text Box 19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91" name="Text Box 21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92" name="Text Box 22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93" name="Text Box 23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94" name="Text Box 24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97" name="Text Box 10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98" name="Text Box 11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199" name="Text Box 12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00" name="Text Box 13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01" name="Text Box 14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03" name="Text Box 16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04" name="Text Box 17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05" name="Text Box 18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06" name="Text Box 19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07" name="Text Box 21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08" name="Text Box 22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09" name="Text Box 23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10" name="Text Box 24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13" name="Text Box 10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15" name="Text Box 12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16" name="Text Box 13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17" name="Text Box 14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19" name="Text Box 16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20" name="Text Box 17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21" name="Text Box 18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22" name="Text Box 19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24" name="Text Box 22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25" name="Text Box 23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16</xdr:col>
      <xdr:colOff>104775</xdr:colOff>
      <xdr:row>31</xdr:row>
      <xdr:rowOff>41031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 txBox="1">
          <a:spLocks noChangeArrowheads="1"/>
        </xdr:cNvSpPr>
      </xdr:nvSpPr>
      <xdr:spPr bwMode="auto">
        <a:xfrm>
          <a:off x="2895600" y="1228725"/>
          <a:ext cx="104775" cy="20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SIMOBIL\Datacontainer%20actual%205th%20release%20Si.mobil%202002-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uerung"/>
      <sheetName val="User instructions"/>
      <sheetName val="Input act 2"/>
      <sheetName val="Input act"/>
      <sheetName val="act cum"/>
      <sheetName val="act"/>
      <sheetName val="fc_01 cum GSB"/>
      <sheetName val="fc_01 cum final"/>
      <sheetName val="check"/>
      <sheetName val="Shortcuts mobilkom"/>
      <sheetName val="corrections 5th release"/>
    </sheetNames>
    <sheetDataSet>
      <sheetData sheetId="0" refreshError="1">
        <row r="3">
          <cell r="B3">
            <v>37257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KA Branding2">
  <a:themeElements>
    <a:clrScheme name="Benutzerdefiniert 3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F4E23"/>
      </a:accent1>
      <a:accent2>
        <a:srgbClr val="4D4D49"/>
      </a:accent2>
      <a:accent3>
        <a:srgbClr val="80827C"/>
      </a:accent3>
      <a:accent4>
        <a:srgbClr val="BEBEB4"/>
      </a:accent4>
      <a:accent5>
        <a:srgbClr val="E7E8DC"/>
      </a:accent5>
      <a:accent6>
        <a:srgbClr val="FED517"/>
      </a:accent6>
      <a:hlink>
        <a:srgbClr val="E3A833"/>
      </a:hlink>
      <a:folHlink>
        <a:srgbClr val="4C8328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29"/>
    <pageSetUpPr fitToPage="1"/>
  </sheetPr>
  <dimension ref="A2:Q252"/>
  <sheetViews>
    <sheetView showGridLines="0" view="pageBreakPreview" zoomScaleNormal="55" zoomScaleSheetLayoutView="100" workbookViewId="0"/>
  </sheetViews>
  <sheetFormatPr baseColWidth="10" defaultColWidth="11.42578125" defaultRowHeight="15"/>
  <cols>
    <col min="1" max="1" width="3.7109375" style="1" customWidth="1"/>
    <col min="2" max="2" width="26" style="1" customWidth="1"/>
    <col min="3" max="3" width="5.28515625" style="1" customWidth="1"/>
    <col min="4" max="4" width="11.42578125" style="1"/>
    <col min="5" max="5" width="12.85546875" style="1" customWidth="1"/>
    <col min="6" max="6" width="20.85546875" style="1" customWidth="1"/>
    <col min="7" max="7" width="20.85546875" style="1" bestFit="1" customWidth="1"/>
    <col min="8" max="8" width="6.28515625" style="1" customWidth="1"/>
    <col min="9" max="16384" width="11.42578125" style="1"/>
  </cols>
  <sheetData>
    <row r="2" spans="1:17" ht="36" customHeight="1"/>
    <row r="3" spans="1:17" ht="24.75" customHeight="1">
      <c r="B3" s="87" t="s">
        <v>7</v>
      </c>
      <c r="C3" s="9"/>
      <c r="D3" s="9"/>
      <c r="E3" s="9"/>
      <c r="F3" s="9"/>
      <c r="G3" s="9"/>
      <c r="H3" s="9"/>
    </row>
    <row r="4" spans="1:17" ht="12" customHeight="1">
      <c r="C4" s="9"/>
      <c r="D4" s="9"/>
      <c r="E4" s="9"/>
      <c r="F4" s="9"/>
      <c r="G4" s="9"/>
      <c r="H4" s="9"/>
      <c r="J4" s="3"/>
      <c r="K4" s="3"/>
      <c r="L4" s="3"/>
    </row>
    <row r="5" spans="1:17" ht="18.75">
      <c r="B5" s="83" t="s">
        <v>1</v>
      </c>
      <c r="C5" s="84"/>
      <c r="D5" s="84"/>
      <c r="E5" s="84"/>
      <c r="F5" s="84"/>
      <c r="G5" s="88" t="s">
        <v>4</v>
      </c>
      <c r="H5" s="84"/>
      <c r="J5" s="3"/>
      <c r="K5" s="3"/>
      <c r="L5" s="3"/>
    </row>
    <row r="6" spans="1:17" s="4" customFormat="1" ht="21.75" customHeight="1">
      <c r="A6" s="1"/>
      <c r="B6" s="89"/>
      <c r="C6" s="15"/>
      <c r="D6" s="15"/>
      <c r="E6" s="15"/>
      <c r="F6" s="15"/>
      <c r="G6" s="15"/>
      <c r="H6" s="15"/>
      <c r="I6" s="1"/>
      <c r="J6" s="3"/>
      <c r="K6" s="3"/>
      <c r="L6" s="3"/>
      <c r="M6" s="1"/>
      <c r="N6" s="1"/>
      <c r="O6" s="1"/>
    </row>
    <row r="7" spans="1:17" ht="30" customHeight="1">
      <c r="B7" s="90" t="s">
        <v>14</v>
      </c>
      <c r="C7" s="86"/>
      <c r="D7" s="86"/>
      <c r="E7" s="15"/>
      <c r="F7" s="15"/>
      <c r="G7" s="21">
        <v>2</v>
      </c>
      <c r="H7" s="15"/>
      <c r="J7" s="3"/>
      <c r="K7" s="3"/>
      <c r="L7" s="3"/>
    </row>
    <row r="8" spans="1:17" ht="7.5" customHeight="1">
      <c r="B8" s="90"/>
      <c r="C8" s="86"/>
      <c r="D8" s="86"/>
      <c r="E8" s="15"/>
      <c r="F8" s="15"/>
      <c r="G8" s="21"/>
      <c r="H8" s="15"/>
      <c r="J8" s="3"/>
      <c r="K8" s="3"/>
      <c r="L8" s="3"/>
    </row>
    <row r="9" spans="1:17" ht="30" customHeight="1">
      <c r="B9" s="90" t="s">
        <v>6</v>
      </c>
      <c r="C9" s="86"/>
      <c r="D9" s="86"/>
      <c r="E9" s="15"/>
      <c r="F9" s="15"/>
      <c r="G9" s="21">
        <v>3</v>
      </c>
      <c r="H9" s="15"/>
      <c r="J9" s="3"/>
      <c r="K9" s="3"/>
      <c r="L9" s="3"/>
    </row>
    <row r="10" spans="1:17" ht="7.5" customHeight="1">
      <c r="B10" s="90"/>
      <c r="C10" s="86"/>
      <c r="D10" s="86"/>
      <c r="E10" s="15"/>
      <c r="F10" s="15"/>
      <c r="G10" s="21"/>
      <c r="H10" s="15"/>
      <c r="J10" s="3"/>
      <c r="K10" s="3"/>
      <c r="L10" s="3"/>
    </row>
    <row r="11" spans="1:17" ht="30" customHeight="1">
      <c r="B11" s="90" t="s">
        <v>62</v>
      </c>
      <c r="C11" s="86"/>
      <c r="D11" s="86"/>
      <c r="E11" s="15"/>
      <c r="F11" s="15"/>
      <c r="G11" s="21">
        <v>4</v>
      </c>
      <c r="H11" s="15"/>
      <c r="J11" s="3"/>
      <c r="K11" s="3"/>
      <c r="L11" s="3"/>
    </row>
    <row r="12" spans="1:17" s="4" customFormat="1" ht="8.1" customHeight="1">
      <c r="A12" s="1"/>
      <c r="B12" s="89"/>
      <c r="C12" s="15"/>
      <c r="D12" s="15"/>
      <c r="E12" s="15"/>
      <c r="F12" s="15"/>
      <c r="G12" s="21"/>
      <c r="H12" s="15"/>
      <c r="I12" s="1"/>
      <c r="J12" s="3"/>
      <c r="K12" s="3"/>
      <c r="L12" s="3"/>
      <c r="M12" s="1"/>
      <c r="N12" s="1"/>
      <c r="O12" s="1"/>
    </row>
    <row r="13" spans="1:17" ht="30" customHeight="1">
      <c r="B13" s="90" t="s">
        <v>8</v>
      </c>
      <c r="C13" s="15"/>
      <c r="D13" s="15"/>
      <c r="E13" s="15"/>
      <c r="F13" s="15"/>
      <c r="G13" s="21">
        <v>5</v>
      </c>
      <c r="H13" s="15"/>
      <c r="J13" s="3"/>
      <c r="K13" s="3"/>
      <c r="L13" s="3"/>
    </row>
    <row r="14" spans="1:17" s="4" customFormat="1" ht="8.1" customHeight="1">
      <c r="A14" s="1"/>
      <c r="B14" s="89"/>
      <c r="C14" s="15"/>
      <c r="D14" s="15"/>
      <c r="E14" s="15"/>
      <c r="F14" s="15"/>
      <c r="G14" s="21"/>
      <c r="H14" s="15"/>
      <c r="I14" s="1"/>
      <c r="J14" s="3"/>
      <c r="K14" s="3"/>
      <c r="L14" s="3"/>
      <c r="M14" s="1"/>
      <c r="N14" s="1"/>
      <c r="O14" s="1"/>
    </row>
    <row r="15" spans="1:17" ht="30" customHeight="1">
      <c r="B15" s="90" t="s">
        <v>48</v>
      </c>
      <c r="C15" s="15"/>
      <c r="D15" s="15"/>
      <c r="E15" s="15"/>
      <c r="F15" s="15"/>
      <c r="G15" s="21">
        <v>6</v>
      </c>
      <c r="H15" s="15"/>
      <c r="I15" s="2"/>
      <c r="K15" s="6"/>
      <c r="L15" s="2"/>
      <c r="M15" s="2"/>
      <c r="N15" s="2"/>
      <c r="O15" s="2"/>
      <c r="P15" s="2"/>
      <c r="Q15" s="7"/>
    </row>
    <row r="16" spans="1:17" ht="8.1" customHeight="1">
      <c r="B16" s="15"/>
      <c r="C16" s="15"/>
      <c r="D16" s="15"/>
      <c r="E16" s="15"/>
      <c r="F16" s="15"/>
      <c r="G16" s="21"/>
      <c r="H16" s="15"/>
      <c r="I16" s="2"/>
      <c r="K16" s="2"/>
      <c r="L16" s="2"/>
      <c r="M16" s="2"/>
      <c r="N16" s="2"/>
      <c r="O16" s="2"/>
      <c r="P16" s="2"/>
      <c r="Q16" s="7"/>
    </row>
    <row r="17" spans="2:17" ht="30" customHeight="1">
      <c r="B17" s="85" t="s">
        <v>61</v>
      </c>
      <c r="C17" s="15"/>
      <c r="D17" s="15"/>
      <c r="E17" s="15"/>
      <c r="F17" s="15"/>
      <c r="G17" s="21">
        <v>7</v>
      </c>
      <c r="H17" s="15"/>
      <c r="I17" s="2"/>
      <c r="K17" s="6"/>
      <c r="L17" s="2"/>
      <c r="M17" s="2"/>
      <c r="N17" s="2"/>
      <c r="O17" s="2"/>
      <c r="P17" s="2"/>
      <c r="Q17" s="7"/>
    </row>
    <row r="18" spans="2:17" ht="7.5" customHeight="1">
      <c r="B18" s="9"/>
      <c r="C18" s="9"/>
      <c r="D18" s="9"/>
      <c r="E18" s="9"/>
      <c r="F18" s="9"/>
      <c r="G18" s="10"/>
      <c r="H18" s="9"/>
      <c r="I18" s="2"/>
      <c r="K18" s="2"/>
      <c r="L18" s="2"/>
      <c r="M18" s="2"/>
      <c r="N18" s="2"/>
      <c r="O18" s="2"/>
      <c r="P18" s="2"/>
      <c r="Q18" s="7"/>
    </row>
    <row r="19" spans="2:17" ht="23.25" hidden="1">
      <c r="B19" s="11"/>
      <c r="C19" s="11"/>
      <c r="D19" s="11"/>
      <c r="E19" s="11"/>
      <c r="F19" s="11"/>
      <c r="G19" s="11"/>
      <c r="H19" s="11"/>
    </row>
    <row r="20" spans="2:17" ht="23.25" hidden="1">
      <c r="B20" s="11"/>
      <c r="C20" s="11"/>
      <c r="D20" s="11"/>
      <c r="E20" s="11"/>
      <c r="F20" s="11"/>
      <c r="G20" s="11"/>
      <c r="H20" s="11"/>
    </row>
    <row r="21" spans="2:17" ht="23.25" hidden="1">
      <c r="B21" s="12"/>
      <c r="C21" s="11"/>
      <c r="D21" s="11"/>
      <c r="E21" s="11"/>
      <c r="F21" s="11"/>
      <c r="G21" s="11"/>
      <c r="H21" s="11"/>
    </row>
    <row r="22" spans="2:17" ht="23.25" hidden="1">
      <c r="B22" s="12"/>
      <c r="C22" s="11"/>
      <c r="D22" s="11"/>
      <c r="E22" s="11"/>
      <c r="F22" s="11"/>
      <c r="G22" s="11"/>
      <c r="H22" s="11"/>
    </row>
    <row r="23" spans="2:17" ht="23.25">
      <c r="B23" s="12"/>
      <c r="C23" s="11"/>
      <c r="D23" s="11"/>
      <c r="E23" s="11"/>
      <c r="F23" s="11"/>
      <c r="G23" s="11"/>
      <c r="H23" s="11"/>
    </row>
    <row r="24" spans="2:17" ht="15.75">
      <c r="B24" s="13" t="s">
        <v>0</v>
      </c>
      <c r="C24" s="8"/>
      <c r="D24" s="8"/>
      <c r="E24" s="8"/>
      <c r="F24" s="8"/>
      <c r="G24" s="8"/>
      <c r="H24" s="8"/>
    </row>
    <row r="25" spans="2:17">
      <c r="B25" s="14"/>
      <c r="C25" s="8"/>
      <c r="D25" s="8"/>
      <c r="E25" s="8"/>
      <c r="F25" s="8"/>
      <c r="G25" s="8"/>
      <c r="H25" s="8"/>
    </row>
    <row r="26" spans="2:17">
      <c r="B26" s="413"/>
      <c r="C26" s="413"/>
      <c r="D26" s="413"/>
      <c r="E26" s="413"/>
      <c r="F26" s="413"/>
      <c r="G26" s="413"/>
      <c r="H26" s="413"/>
    </row>
    <row r="27" spans="2:17" ht="28.5" customHeight="1">
      <c r="C27" s="412"/>
      <c r="D27" s="412"/>
      <c r="E27" s="412"/>
      <c r="F27" s="412"/>
      <c r="G27" s="412"/>
      <c r="H27" s="412"/>
    </row>
    <row r="28" spans="2:17" ht="27" customHeight="1">
      <c r="C28" s="412"/>
      <c r="D28" s="412"/>
      <c r="E28" s="412"/>
      <c r="F28" s="412"/>
      <c r="G28" s="412"/>
      <c r="H28" s="412"/>
      <c r="I28" s="5"/>
      <c r="J28" s="5"/>
      <c r="K28" s="5"/>
    </row>
    <row r="29" spans="2:17" ht="52.5" customHeight="1">
      <c r="C29" s="412"/>
      <c r="D29" s="412"/>
      <c r="E29" s="412"/>
      <c r="F29" s="412"/>
      <c r="G29" s="412"/>
      <c r="H29" s="412"/>
    </row>
    <row r="30" spans="2:17" ht="24.75" customHeight="1"/>
    <row r="64" ht="36" customHeight="1"/>
    <row r="76" spans="14:14">
      <c r="N76" s="1" t="s">
        <v>3</v>
      </c>
    </row>
    <row r="90" ht="27" customHeight="1"/>
    <row r="107" ht="14.25" customHeight="1"/>
    <row r="179" ht="51" customHeight="1"/>
    <row r="251" ht="51.75" customHeight="1"/>
    <row r="252" ht="36" customHeight="1"/>
  </sheetData>
  <mergeCells count="4">
    <mergeCell ref="C29:H29"/>
    <mergeCell ref="B26:H26"/>
    <mergeCell ref="C27:H27"/>
    <mergeCell ref="C28:H28"/>
  </mergeCells>
  <phoneticPr fontId="18" type="noConversion"/>
  <hyperlinks>
    <hyperlink ref="B17" location="'Hedging &amp; Prices'!A1" display="Hedging &amp; Prices" xr:uid="{00000000-0004-0000-0000-000000000000}"/>
    <hyperlink ref="B15" location="'Generation &amp; Sales'!A1" display="Generation &amp; Sales" xr:uid="{00000000-0004-0000-0000-000001000000}"/>
    <hyperlink ref="B13" location="'Results by Segments'!A1" display="Results by Segments" xr:uid="{00000000-0004-0000-0000-000002000000}"/>
    <hyperlink ref="B11" location="'Balance Sheet &amp; Cash flows'!A1" display="Balance Sheet &amp; Cash flows" xr:uid="{00000000-0004-0000-0000-000003000000}"/>
    <hyperlink ref="B9" location="'P&amp;L Details'!A1" display="Profit &amp; Loss Details" xr:uid="{00000000-0004-0000-0000-000004000000}"/>
    <hyperlink ref="B7" location="'Key Figures'!A1" display="Key Figures" xr:uid="{00000000-0004-0000-0000-000005000000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21">
    <tabColor indexed="30"/>
    <pageSetUpPr fitToPage="1"/>
  </sheetPr>
  <dimension ref="A1:EM246"/>
  <sheetViews>
    <sheetView showGridLines="0" view="pageBreakPreview" zoomScaleNormal="90" zoomScaleSheetLayoutView="100" workbookViewId="0">
      <pane xSplit="3" ySplit="8" topLeftCell="AL33" activePane="bottomRight" state="frozen"/>
      <selection activeCell="K45" sqref="K45"/>
      <selection pane="topRight" activeCell="K45" sqref="K45"/>
      <selection pane="bottomLeft" activeCell="K45" sqref="K45"/>
      <selection pane="bottomRight" activeCell="AN56" sqref="AN56"/>
    </sheetView>
  </sheetViews>
  <sheetFormatPr baseColWidth="10" defaultColWidth="9.140625" defaultRowHeight="12.75"/>
  <cols>
    <col min="1" max="1" width="2" style="8" customWidth="1"/>
    <col min="2" max="2" width="37.5703125" style="8" bestFit="1" customWidth="1"/>
    <col min="3" max="3" width="6.28515625" style="8" customWidth="1"/>
    <col min="4" max="5" width="10.7109375" style="33" hidden="1" customWidth="1"/>
    <col min="6" max="7" width="10.7109375" style="112" hidden="1" customWidth="1"/>
    <col min="8" max="9" width="10.7109375" style="23" hidden="1" customWidth="1"/>
    <col min="10" max="14" width="10.7109375" style="157" hidden="1" customWidth="1"/>
    <col min="15" max="15" width="10.7109375" style="278" hidden="1" customWidth="1"/>
    <col min="16" max="16" width="10.7109375" style="23" hidden="1" customWidth="1"/>
    <col min="17" max="19" width="10.7109375" style="157" hidden="1" customWidth="1"/>
    <col min="20" max="21" width="10.7109375" style="23" hidden="1" customWidth="1"/>
    <col min="22" max="23" width="10.7109375" style="157" hidden="1" customWidth="1"/>
    <col min="24" max="31" width="10.7109375" style="157" customWidth="1"/>
    <col min="32" max="33" width="10.7109375" style="23" customWidth="1"/>
    <col min="34" max="44" width="10.7109375" style="157" customWidth="1"/>
    <col min="45" max="45" width="10.7109375" style="23" customWidth="1"/>
    <col min="46" max="46" width="10.7109375" style="33" customWidth="1"/>
    <col min="47" max="47" width="5.5703125" style="8" customWidth="1"/>
    <col min="48" max="48" width="14" style="8" customWidth="1" collapsed="1"/>
    <col min="49" max="49" width="9.140625" style="8" customWidth="1" collapsed="1"/>
    <col min="50" max="50" width="15.28515625" style="8" bestFit="1" customWidth="1" collapsed="1"/>
    <col min="51" max="51" width="11.85546875" style="8" customWidth="1" collapsed="1"/>
    <col min="52" max="59" width="9.140625" style="8" customWidth="1" collapsed="1"/>
    <col min="60" max="61" width="9.140625" style="8" customWidth="1"/>
    <col min="62" max="62" width="9.140625" style="8" customWidth="1" collapsed="1"/>
    <col min="63" max="66" width="9.140625" style="8" customWidth="1"/>
    <col min="67" max="67" width="9.140625" style="8" customWidth="1" collapsed="1"/>
    <col min="68" max="70" width="9.140625" style="8" customWidth="1"/>
    <col min="71" max="71" width="9.140625" style="8" customWidth="1" collapsed="1"/>
    <col min="72" max="75" width="9.140625" style="8" customWidth="1"/>
    <col min="76" max="76" width="9.140625" style="8" customWidth="1" collapsed="1"/>
    <col min="77" max="77" width="9.140625" style="8" customWidth="1"/>
    <col min="78" max="78" width="9.140625" style="8" customWidth="1" collapsed="1"/>
    <col min="79" max="81" width="9.140625" style="8" customWidth="1"/>
    <col min="82" max="82" width="9.140625" style="8" customWidth="1" collapsed="1"/>
    <col min="83" max="83" width="9.140625" style="8" customWidth="1"/>
    <col min="84" max="84" width="9.140625" style="8" customWidth="1" collapsed="1"/>
    <col min="85" max="85" width="9.140625" style="8" customWidth="1"/>
    <col min="86" max="97" width="9.140625" style="8" customWidth="1" collapsed="1"/>
    <col min="98" max="98" width="9.140625" style="8" customWidth="1"/>
    <col min="99" max="143" width="9.140625" style="8" customWidth="1" collapsed="1"/>
    <col min="144" max="16384" width="9.140625" style="8"/>
  </cols>
  <sheetData>
    <row r="1" spans="1:57">
      <c r="E1" s="23"/>
      <c r="F1" s="23"/>
      <c r="G1" s="23"/>
    </row>
    <row r="2" spans="1:57">
      <c r="E2" s="23"/>
      <c r="F2" s="23"/>
      <c r="G2" s="23"/>
      <c r="AT2" s="23"/>
    </row>
    <row r="3" spans="1:57">
      <c r="E3" s="23"/>
      <c r="F3" s="23"/>
      <c r="G3" s="23"/>
      <c r="AT3" s="23"/>
    </row>
    <row r="4" spans="1:57">
      <c r="E4" s="23"/>
      <c r="F4" s="23"/>
      <c r="G4" s="23"/>
      <c r="AT4" s="23"/>
    </row>
    <row r="5" spans="1:57">
      <c r="E5" s="23"/>
      <c r="F5" s="23"/>
      <c r="G5" s="23"/>
      <c r="J5" s="36"/>
      <c r="K5" s="36"/>
      <c r="L5" s="36"/>
      <c r="M5" s="36"/>
      <c r="N5" s="36"/>
      <c r="O5" s="272"/>
      <c r="AT5" s="23"/>
    </row>
    <row r="6" spans="1:57" s="47" customFormat="1" ht="15" customHeight="1" thickBot="1">
      <c r="A6" s="8"/>
      <c r="B6" s="46" t="s">
        <v>14</v>
      </c>
      <c r="C6" s="46"/>
      <c r="D6" s="46"/>
      <c r="E6" s="46"/>
      <c r="F6" s="46"/>
      <c r="G6" s="46"/>
      <c r="H6" s="46"/>
      <c r="I6" s="46"/>
      <c r="J6" s="139"/>
      <c r="K6" s="139"/>
      <c r="L6" s="139"/>
      <c r="M6" s="139"/>
      <c r="N6" s="139"/>
      <c r="O6" s="279"/>
      <c r="P6" s="46"/>
      <c r="Q6" s="139"/>
      <c r="R6" s="139"/>
      <c r="S6" s="139"/>
      <c r="T6" s="46"/>
      <c r="U6" s="46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46"/>
      <c r="AG6" s="46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46"/>
      <c r="AT6" s="119"/>
      <c r="AU6" s="36"/>
      <c r="AX6" s="50"/>
      <c r="AY6" s="50"/>
      <c r="AZ6" s="51"/>
      <c r="BA6" s="51"/>
      <c r="BB6" s="52"/>
      <c r="BC6" s="51"/>
      <c r="BD6" s="51"/>
      <c r="BE6" s="53"/>
    </row>
    <row r="7" spans="1:57" s="36" customFormat="1">
      <c r="D7" s="161" t="s">
        <v>103</v>
      </c>
      <c r="E7" s="128" t="s">
        <v>110</v>
      </c>
      <c r="F7" s="128" t="s">
        <v>113</v>
      </c>
      <c r="G7" s="128" t="s">
        <v>116</v>
      </c>
      <c r="H7" s="128" t="s">
        <v>118</v>
      </c>
      <c r="I7" s="128" t="s">
        <v>134</v>
      </c>
      <c r="J7" s="128" t="s">
        <v>136</v>
      </c>
      <c r="K7" s="128" t="s">
        <v>167</v>
      </c>
      <c r="L7" s="128" t="s">
        <v>168</v>
      </c>
      <c r="M7" s="128" t="s">
        <v>173</v>
      </c>
      <c r="N7" s="128" t="s">
        <v>174</v>
      </c>
      <c r="O7" s="128" t="s">
        <v>178</v>
      </c>
      <c r="P7" s="128" t="s">
        <v>140</v>
      </c>
      <c r="Q7" s="128" t="s">
        <v>142</v>
      </c>
      <c r="R7" s="128" t="s">
        <v>165</v>
      </c>
      <c r="S7" s="128" t="s">
        <v>166</v>
      </c>
      <c r="T7" s="128" t="s">
        <v>171</v>
      </c>
      <c r="U7" s="128" t="s">
        <v>172</v>
      </c>
      <c r="V7" s="128" t="s">
        <v>177</v>
      </c>
      <c r="W7" s="128" t="s">
        <v>176</v>
      </c>
      <c r="X7" s="128" t="s">
        <v>180</v>
      </c>
      <c r="Y7" s="128" t="s">
        <v>182</v>
      </c>
      <c r="Z7" s="128" t="s">
        <v>183</v>
      </c>
      <c r="AA7" s="128" t="s">
        <v>184</v>
      </c>
      <c r="AB7" s="128" t="s">
        <v>185</v>
      </c>
      <c r="AC7" s="128" t="s">
        <v>186</v>
      </c>
      <c r="AD7" s="128" t="s">
        <v>188</v>
      </c>
      <c r="AE7" s="128" t="s">
        <v>190</v>
      </c>
      <c r="AF7" s="128" t="s">
        <v>192</v>
      </c>
      <c r="AG7" s="128" t="s">
        <v>193</v>
      </c>
      <c r="AH7" s="128" t="s">
        <v>194</v>
      </c>
      <c r="AI7" s="128" t="s">
        <v>195</v>
      </c>
      <c r="AJ7" s="128" t="s">
        <v>196</v>
      </c>
      <c r="AK7" s="128" t="s">
        <v>197</v>
      </c>
      <c r="AL7" s="128" t="s">
        <v>198</v>
      </c>
      <c r="AM7" s="128" t="s">
        <v>200</v>
      </c>
      <c r="AN7" s="128" t="s">
        <v>201</v>
      </c>
      <c r="AO7" s="128" t="s">
        <v>202</v>
      </c>
      <c r="AP7" s="128" t="s">
        <v>203</v>
      </c>
      <c r="AQ7" s="128" t="s">
        <v>204</v>
      </c>
      <c r="AR7" s="128" t="s">
        <v>205</v>
      </c>
      <c r="AS7" s="99" t="s">
        <v>207</v>
      </c>
      <c r="AT7" s="99" t="s">
        <v>2</v>
      </c>
      <c r="AW7" s="54"/>
      <c r="AX7" s="55"/>
      <c r="AY7" s="56"/>
      <c r="AZ7" s="55"/>
      <c r="BA7" s="55"/>
      <c r="BB7" s="55"/>
      <c r="BC7" s="55"/>
      <c r="BD7" s="56"/>
      <c r="BE7" s="55"/>
    </row>
    <row r="8" spans="1:57" s="36" customFormat="1" ht="3.75" customHeight="1" thickBot="1">
      <c r="A8" s="48"/>
      <c r="B8" s="97"/>
      <c r="C8" s="97"/>
      <c r="D8" s="46"/>
      <c r="E8" s="154"/>
      <c r="F8" s="46"/>
      <c r="G8" s="46"/>
      <c r="H8" s="46"/>
      <c r="I8" s="46"/>
      <c r="J8" s="154"/>
      <c r="K8" s="154"/>
      <c r="L8" s="154"/>
      <c r="M8" s="154"/>
      <c r="N8" s="46"/>
      <c r="O8" s="139"/>
      <c r="P8" s="46"/>
      <c r="Q8" s="46"/>
      <c r="R8" s="154"/>
      <c r="S8" s="46"/>
      <c r="T8" s="46"/>
      <c r="U8" s="46"/>
      <c r="V8" s="154"/>
      <c r="W8" s="46"/>
      <c r="X8" s="46"/>
      <c r="Y8" s="154"/>
      <c r="Z8" s="46"/>
      <c r="AA8" s="154"/>
      <c r="AB8" s="46"/>
      <c r="AC8" s="154"/>
      <c r="AD8" s="46"/>
      <c r="AE8" s="46"/>
      <c r="AF8" s="154"/>
      <c r="AG8" s="46"/>
      <c r="AH8" s="154"/>
      <c r="AI8" s="206"/>
      <c r="AJ8" s="154"/>
      <c r="AK8" s="46"/>
      <c r="AL8" s="394"/>
      <c r="AM8" s="154"/>
      <c r="AN8" s="154"/>
      <c r="AO8" s="154"/>
      <c r="AP8" s="154"/>
      <c r="AQ8" s="154"/>
      <c r="AR8" s="154"/>
      <c r="AS8" s="214"/>
      <c r="AT8" s="197"/>
      <c r="AU8" s="20"/>
      <c r="AV8" s="57"/>
      <c r="AW8" s="54"/>
      <c r="AX8" s="18"/>
      <c r="AY8" s="58"/>
      <c r="AZ8" s="19"/>
      <c r="BA8" s="19"/>
      <c r="BB8" s="19"/>
      <c r="BC8" s="19"/>
      <c r="BD8" s="58"/>
      <c r="BE8" s="20"/>
    </row>
    <row r="9" spans="1:57" ht="15" customHeight="1">
      <c r="B9" s="38" t="s">
        <v>175</v>
      </c>
      <c r="C9" s="38" t="s">
        <v>12</v>
      </c>
      <c r="D9" s="175">
        <v>2969.6496299999999</v>
      </c>
      <c r="E9" s="114">
        <v>2795.8562019999999</v>
      </c>
      <c r="F9" s="115">
        <v>2913.2470170000001</v>
      </c>
      <c r="G9" s="115">
        <v>2671.0657510514693</v>
      </c>
      <c r="H9" s="115">
        <v>3895.0223470000001</v>
      </c>
      <c r="I9" s="115">
        <v>3449.7892913990099</v>
      </c>
      <c r="J9" s="114">
        <v>818.12006406643911</v>
      </c>
      <c r="K9" s="114">
        <f>L9-J9</f>
        <v>906.21670093852333</v>
      </c>
      <c r="L9" s="114">
        <v>1724.3367650049624</v>
      </c>
      <c r="M9" s="114">
        <f t="shared" ref="M9:M15" si="0">N9-L9</f>
        <v>1095.4401145830905</v>
      </c>
      <c r="N9" s="115">
        <v>2819.7768795880529</v>
      </c>
      <c r="O9" s="115">
        <f t="shared" ref="O9:O15" si="1">P9-N9</f>
        <v>1956.8563374119467</v>
      </c>
      <c r="P9" s="115">
        <v>4776.6332169999996</v>
      </c>
      <c r="Q9" s="115">
        <v>2531.9421669999997</v>
      </c>
      <c r="R9" s="114">
        <f>S9-Q9</f>
        <v>2199.837368</v>
      </c>
      <c r="S9" s="115">
        <v>4731.7795349999997</v>
      </c>
      <c r="T9" s="115">
        <f t="shared" ref="T9:T15" si="2">U9-S9</f>
        <v>2885.5678200000002</v>
      </c>
      <c r="U9" s="115">
        <v>7617.3473549999999</v>
      </c>
      <c r="V9" s="114">
        <f t="shared" ref="V9:V15" si="3">W9-U9</f>
        <v>2728.7403436099994</v>
      </c>
      <c r="W9" s="115">
        <v>10346.087698609999</v>
      </c>
      <c r="X9" s="115">
        <v>3262.744878</v>
      </c>
      <c r="Y9" s="114">
        <f t="shared" ref="Y9:AC15" si="4">Z9-X9</f>
        <v>3423.7724089999997</v>
      </c>
      <c r="Z9" s="115">
        <v>6686.5172869999997</v>
      </c>
      <c r="AA9" s="115">
        <f t="shared" si="4"/>
        <v>3103.3378379999986</v>
      </c>
      <c r="AB9" s="115">
        <v>9789.8551249999982</v>
      </c>
      <c r="AC9" s="114">
        <f t="shared" si="4"/>
        <v>659.64923600000111</v>
      </c>
      <c r="AD9" s="115">
        <v>10449.504360999999</v>
      </c>
      <c r="AE9" s="115">
        <v>2007.75797326</v>
      </c>
      <c r="AF9" s="114">
        <f t="shared" ref="AF9:AJ15" si="5">AG9-AE9</f>
        <v>1884.8448983800001</v>
      </c>
      <c r="AG9" s="115">
        <v>3892.6028716400001</v>
      </c>
      <c r="AH9" s="114">
        <f t="shared" si="5"/>
        <v>1944.9664822299997</v>
      </c>
      <c r="AI9" s="114">
        <v>5837.5693538699998</v>
      </c>
      <c r="AJ9" s="114">
        <f t="shared" si="5"/>
        <v>2406.9965863500001</v>
      </c>
      <c r="AK9" s="115">
        <v>8244.5659402199999</v>
      </c>
      <c r="AL9" s="114">
        <v>2294.9662533600003</v>
      </c>
      <c r="AM9" s="114">
        <f t="shared" ref="AM9:AQ15" si="6">AN9-AL9</f>
        <v>1741.4557511499997</v>
      </c>
      <c r="AN9" s="114">
        <v>4036.4220045100001</v>
      </c>
      <c r="AO9" s="114">
        <f t="shared" si="6"/>
        <v>1840.298120039999</v>
      </c>
      <c r="AP9" s="114">
        <v>5876.7201245499991</v>
      </c>
      <c r="AQ9" s="114">
        <f t="shared" si="6"/>
        <v>2136.8451546000006</v>
      </c>
      <c r="AR9" s="114">
        <v>8013.5652791499997</v>
      </c>
      <c r="AS9" s="368">
        <v>1938.5466614700001</v>
      </c>
      <c r="AT9" s="298">
        <f t="shared" ref="AT9:AT15" si="7">+AS9/AL9-1</f>
        <v>-0.15530493808707446</v>
      </c>
      <c r="AX9" s="195"/>
      <c r="AY9" s="195"/>
    </row>
    <row r="10" spans="1:57" ht="15" customHeight="1">
      <c r="B10" s="38" t="s">
        <v>138</v>
      </c>
      <c r="C10" s="38" t="s">
        <v>12</v>
      </c>
      <c r="D10" s="175">
        <v>888.65188611999997</v>
      </c>
      <c r="E10" s="115">
        <v>1044.2319399999999</v>
      </c>
      <c r="F10" s="115">
        <v>922.34455100000014</v>
      </c>
      <c r="G10" s="115">
        <v>864.24541300000044</v>
      </c>
      <c r="H10" s="115">
        <v>1183.5165560000003</v>
      </c>
      <c r="I10" s="115">
        <v>1292.7929089999998</v>
      </c>
      <c r="J10" s="115">
        <v>302.65979100000004</v>
      </c>
      <c r="K10" s="114">
        <f t="shared" ref="K10:K15" si="8">L10-J10</f>
        <v>352.25538453000001</v>
      </c>
      <c r="L10" s="115">
        <v>654.91517553000006</v>
      </c>
      <c r="M10" s="115">
        <f t="shared" si="0"/>
        <v>495.67476747000012</v>
      </c>
      <c r="N10" s="115">
        <v>1150.5899430000002</v>
      </c>
      <c r="O10" s="115">
        <f t="shared" si="1"/>
        <v>428.36944440999878</v>
      </c>
      <c r="P10" s="115">
        <v>1578.959387409999</v>
      </c>
      <c r="Q10" s="115">
        <v>814.93509628000004</v>
      </c>
      <c r="R10" s="114">
        <f t="shared" ref="R10:R15" si="9">S10-Q10</f>
        <v>563.93324071999984</v>
      </c>
      <c r="S10" s="115">
        <v>1378.8683369999999</v>
      </c>
      <c r="T10" s="115">
        <f t="shared" si="2"/>
        <v>554.44706000000042</v>
      </c>
      <c r="U10" s="115">
        <v>1933.3153970000003</v>
      </c>
      <c r="V10" s="115">
        <f t="shared" si="3"/>
        <v>1227.3636514099999</v>
      </c>
      <c r="W10" s="115">
        <v>3160.6790484100002</v>
      </c>
      <c r="X10" s="115">
        <v>967.33471999999983</v>
      </c>
      <c r="Y10" s="115">
        <f t="shared" si="4"/>
        <v>1287.8518949999989</v>
      </c>
      <c r="Z10" s="115">
        <v>2255.1866149999987</v>
      </c>
      <c r="AA10" s="115">
        <f t="shared" si="4"/>
        <v>1294.1267709999993</v>
      </c>
      <c r="AB10" s="115">
        <v>3549.313385999998</v>
      </c>
      <c r="AC10" s="115">
        <f t="shared" si="4"/>
        <v>941.15343619000214</v>
      </c>
      <c r="AD10" s="115">
        <v>4490.4668221900001</v>
      </c>
      <c r="AE10" s="115">
        <v>883.35141522999993</v>
      </c>
      <c r="AF10" s="115">
        <f t="shared" si="5"/>
        <v>879.04312978000007</v>
      </c>
      <c r="AG10" s="115">
        <v>1762.39454501</v>
      </c>
      <c r="AH10" s="115">
        <f t="shared" si="5"/>
        <v>862.81187430999944</v>
      </c>
      <c r="AI10" s="115">
        <v>2625.2064193199994</v>
      </c>
      <c r="AJ10" s="115">
        <f t="shared" si="5"/>
        <v>855.08019399000068</v>
      </c>
      <c r="AK10" s="115">
        <v>3480.2866133100001</v>
      </c>
      <c r="AL10" s="115">
        <v>723.8802560400004</v>
      </c>
      <c r="AM10" s="115">
        <f t="shared" si="6"/>
        <v>689.13489325999944</v>
      </c>
      <c r="AN10" s="115">
        <v>1413.0151492999998</v>
      </c>
      <c r="AO10" s="115">
        <f t="shared" si="6"/>
        <v>698.1319428300003</v>
      </c>
      <c r="AP10" s="115">
        <v>2111.1470921300001</v>
      </c>
      <c r="AQ10" s="115">
        <f t="shared" si="6"/>
        <v>626.31082120999918</v>
      </c>
      <c r="AR10" s="115">
        <v>2737.4579133399993</v>
      </c>
      <c r="AS10" s="117">
        <v>534.59286015000021</v>
      </c>
      <c r="AT10" s="298">
        <f t="shared" si="7"/>
        <v>-0.26148992780311509</v>
      </c>
      <c r="AX10" s="195"/>
      <c r="AY10" s="195"/>
    </row>
    <row r="11" spans="1:57" ht="15" customHeight="1">
      <c r="B11" s="38" t="s">
        <v>145</v>
      </c>
      <c r="C11" s="38" t="s">
        <v>12</v>
      </c>
      <c r="D11" s="175">
        <v>838.80635519999998</v>
      </c>
      <c r="E11" s="115">
        <v>894.52244376435101</v>
      </c>
      <c r="F11" s="115">
        <v>899.65524727000002</v>
      </c>
      <c r="G11" s="115">
        <v>863.49506848999999</v>
      </c>
      <c r="H11" s="115">
        <v>1183.5165554299999</v>
      </c>
      <c r="I11" s="115">
        <v>1292.7929083900001</v>
      </c>
      <c r="J11" s="115">
        <v>302.65979032000001</v>
      </c>
      <c r="K11" s="114">
        <f t="shared" si="8"/>
        <v>352.25538521000004</v>
      </c>
      <c r="L11" s="115">
        <v>654.91517553000006</v>
      </c>
      <c r="M11" s="115">
        <f t="shared" si="0"/>
        <v>495.67476747000012</v>
      </c>
      <c r="N11" s="115">
        <v>1150.5899430000002</v>
      </c>
      <c r="O11" s="115">
        <f t="shared" si="1"/>
        <v>428.36944460999985</v>
      </c>
      <c r="P11" s="115">
        <v>1578.95938761</v>
      </c>
      <c r="Q11" s="115">
        <v>814.93509628000004</v>
      </c>
      <c r="R11" s="114">
        <f t="shared" si="9"/>
        <v>563.93324071999984</v>
      </c>
      <c r="S11" s="115">
        <v>1378.8683369999999</v>
      </c>
      <c r="T11" s="115">
        <f t="shared" si="2"/>
        <v>554.44706000000042</v>
      </c>
      <c r="U11" s="115">
        <v>1933.3153970000003</v>
      </c>
      <c r="V11" s="115">
        <f t="shared" si="3"/>
        <v>1227.3636514099999</v>
      </c>
      <c r="W11" s="115">
        <v>3160.6790484100002</v>
      </c>
      <c r="X11" s="115">
        <v>967.33471999999983</v>
      </c>
      <c r="Y11" s="115">
        <f t="shared" si="4"/>
        <v>1287.8518949999989</v>
      </c>
      <c r="Z11" s="115">
        <v>2255.1866149999987</v>
      </c>
      <c r="AA11" s="115">
        <f t="shared" si="4"/>
        <v>1294.1267709999993</v>
      </c>
      <c r="AB11" s="115">
        <v>3549.313385999998</v>
      </c>
      <c r="AC11" s="115">
        <f t="shared" si="4"/>
        <v>941.15343619000214</v>
      </c>
      <c r="AD11" s="115">
        <v>4490.4668221900001</v>
      </c>
      <c r="AE11" s="115">
        <v>883.35141522999993</v>
      </c>
      <c r="AF11" s="115">
        <f t="shared" si="5"/>
        <v>879.04312978000007</v>
      </c>
      <c r="AG11" s="115">
        <v>1762.39454501</v>
      </c>
      <c r="AH11" s="115">
        <f t="shared" si="5"/>
        <v>862.81187430999944</v>
      </c>
      <c r="AI11" s="115">
        <v>2625.2064193199994</v>
      </c>
      <c r="AJ11" s="115">
        <f t="shared" si="5"/>
        <v>855.08019399000068</v>
      </c>
      <c r="AK11" s="115">
        <v>3480.2866133100001</v>
      </c>
      <c r="AL11" s="115">
        <v>723.8802560400004</v>
      </c>
      <c r="AM11" s="115">
        <f t="shared" si="6"/>
        <v>689.13489325999944</v>
      </c>
      <c r="AN11" s="115">
        <v>1413.0151492999998</v>
      </c>
      <c r="AO11" s="115">
        <f t="shared" si="6"/>
        <v>698.1319428300003</v>
      </c>
      <c r="AP11" s="115">
        <v>2111.1470921300001</v>
      </c>
      <c r="AQ11" s="115">
        <f t="shared" si="6"/>
        <v>626.31082120999918</v>
      </c>
      <c r="AR11" s="115">
        <v>2737.4579133399993</v>
      </c>
      <c r="AS11" s="117">
        <v>534.59286015000021</v>
      </c>
      <c r="AT11" s="298">
        <f t="shared" si="7"/>
        <v>-0.26148992780311509</v>
      </c>
      <c r="AV11" s="195"/>
      <c r="AX11" s="195"/>
      <c r="AY11" s="195"/>
    </row>
    <row r="12" spans="1:57" ht="15" customHeight="1">
      <c r="B12" s="38" t="s">
        <v>119</v>
      </c>
      <c r="C12" s="38" t="s">
        <v>12</v>
      </c>
      <c r="D12" s="175">
        <v>410.60649899999999</v>
      </c>
      <c r="E12" s="115">
        <v>615.13799699999993</v>
      </c>
      <c r="F12" s="115">
        <v>400.10720800000013</v>
      </c>
      <c r="G12" s="115">
        <v>655.11448500000029</v>
      </c>
      <c r="H12" s="115">
        <v>865.91682600000036</v>
      </c>
      <c r="I12" s="115">
        <v>921.9379349999997</v>
      </c>
      <c r="J12" s="115">
        <v>207.92983400000003</v>
      </c>
      <c r="K12" s="114">
        <f t="shared" si="8"/>
        <v>251.17238699999984</v>
      </c>
      <c r="L12" s="115">
        <v>459.10222099999987</v>
      </c>
      <c r="M12" s="115">
        <f t="shared" si="0"/>
        <v>384.54356250000012</v>
      </c>
      <c r="N12" s="115">
        <v>843.64578349999999</v>
      </c>
      <c r="O12" s="115">
        <f t="shared" si="1"/>
        <v>423.18419790999917</v>
      </c>
      <c r="P12" s="115">
        <v>1266.8299814099992</v>
      </c>
      <c r="Q12" s="115">
        <v>705.74554299999966</v>
      </c>
      <c r="R12" s="114">
        <f t="shared" si="9"/>
        <v>478.4921250000001</v>
      </c>
      <c r="S12" s="115">
        <v>1184.2376679999998</v>
      </c>
      <c r="T12" s="115">
        <f t="shared" si="2"/>
        <v>437.45145300000058</v>
      </c>
      <c r="U12" s="115">
        <v>1621.6891210000003</v>
      </c>
      <c r="V12" s="115">
        <f t="shared" si="3"/>
        <v>1004.5069609699995</v>
      </c>
      <c r="W12" s="115">
        <v>2626.1960819699998</v>
      </c>
      <c r="X12" s="115">
        <v>841.39657799999986</v>
      </c>
      <c r="Y12" s="115">
        <f t="shared" si="4"/>
        <v>1146.6316839999988</v>
      </c>
      <c r="Z12" s="115">
        <v>1988.0282619999987</v>
      </c>
      <c r="AA12" s="115">
        <f t="shared" si="4"/>
        <v>1157.8608119999992</v>
      </c>
      <c r="AB12" s="115">
        <v>3145.8890739999979</v>
      </c>
      <c r="AC12" s="115">
        <f t="shared" si="4"/>
        <v>356.05509800000209</v>
      </c>
      <c r="AD12" s="115">
        <v>3501.944172</v>
      </c>
      <c r="AE12" s="115">
        <v>744.74714793999988</v>
      </c>
      <c r="AF12" s="115">
        <f t="shared" si="5"/>
        <v>537.54667776000019</v>
      </c>
      <c r="AG12" s="115">
        <v>1282.2938257000001</v>
      </c>
      <c r="AH12" s="115">
        <f t="shared" si="5"/>
        <v>721.04886691999945</v>
      </c>
      <c r="AI12" s="115">
        <v>2003.3426926199995</v>
      </c>
      <c r="AJ12" s="115">
        <f t="shared" si="5"/>
        <v>722.6180784900007</v>
      </c>
      <c r="AK12" s="115">
        <v>2725.9607711100002</v>
      </c>
      <c r="AL12" s="115">
        <v>575.08590128000037</v>
      </c>
      <c r="AM12" s="115">
        <f t="shared" si="6"/>
        <v>537.99885379999955</v>
      </c>
      <c r="AN12" s="115">
        <v>1113.0847550799999</v>
      </c>
      <c r="AO12" s="115">
        <f t="shared" si="6"/>
        <v>545.52634517999923</v>
      </c>
      <c r="AP12" s="115">
        <v>1658.6111002599991</v>
      </c>
      <c r="AQ12" s="115">
        <f t="shared" si="6"/>
        <v>453.65879397000026</v>
      </c>
      <c r="AR12" s="115">
        <v>2112.2698942299994</v>
      </c>
      <c r="AS12" s="117">
        <v>386.49714854000018</v>
      </c>
      <c r="AT12" s="298">
        <f t="shared" si="7"/>
        <v>-0.32793144871096269</v>
      </c>
      <c r="AX12" s="195"/>
      <c r="AY12" s="195"/>
    </row>
    <row r="13" spans="1:57" ht="15" customHeight="1">
      <c r="B13" s="38" t="s">
        <v>120</v>
      </c>
      <c r="C13" s="38" t="s">
        <v>12</v>
      </c>
      <c r="D13" s="175">
        <v>207.74103199999999</v>
      </c>
      <c r="E13" s="115">
        <v>424.423338</v>
      </c>
      <c r="F13" s="115">
        <v>301.4397570000001</v>
      </c>
      <c r="G13" s="115">
        <v>433.17660300000034</v>
      </c>
      <c r="H13" s="115">
        <v>554.81711500000029</v>
      </c>
      <c r="I13" s="115">
        <v>631.42734999999971</v>
      </c>
      <c r="J13" s="115">
        <v>144.65815000000001</v>
      </c>
      <c r="K13" s="114">
        <f t="shared" si="8"/>
        <v>179.84639799999988</v>
      </c>
      <c r="L13" s="115">
        <v>324.50454799999989</v>
      </c>
      <c r="M13" s="115">
        <f t="shared" si="0"/>
        <v>262.85918800000013</v>
      </c>
      <c r="N13" s="115">
        <v>587.36373600000002</v>
      </c>
      <c r="O13" s="115">
        <f t="shared" si="1"/>
        <v>286.19248540999922</v>
      </c>
      <c r="P13" s="115">
        <v>873.55622140999924</v>
      </c>
      <c r="Q13" s="115">
        <v>514.36455394999996</v>
      </c>
      <c r="R13" s="114">
        <f t="shared" si="9"/>
        <v>302.76825704999976</v>
      </c>
      <c r="S13" s="115">
        <v>817.13281099999972</v>
      </c>
      <c r="T13" s="115">
        <f t="shared" si="2"/>
        <v>248.0734280000006</v>
      </c>
      <c r="U13" s="115">
        <v>1065.2062390000003</v>
      </c>
      <c r="V13" s="115">
        <f t="shared" si="3"/>
        <v>651.80618910999965</v>
      </c>
      <c r="W13" s="115">
        <v>1717.01242811</v>
      </c>
      <c r="X13" s="115">
        <v>528.95511699999986</v>
      </c>
      <c r="Y13" s="115">
        <f t="shared" si="4"/>
        <v>758.26529099999891</v>
      </c>
      <c r="Z13" s="115">
        <v>1287.2204079999988</v>
      </c>
      <c r="AA13" s="115">
        <f t="shared" si="4"/>
        <v>693.4130949999992</v>
      </c>
      <c r="AB13" s="115">
        <v>1980.633502999998</v>
      </c>
      <c r="AC13" s="115">
        <f t="shared" si="4"/>
        <v>285.5114944300019</v>
      </c>
      <c r="AD13" s="115">
        <v>2266.1449974299999</v>
      </c>
      <c r="AE13" s="115">
        <v>506.03955814999983</v>
      </c>
      <c r="AF13" s="115">
        <f t="shared" si="5"/>
        <v>404.0412237500002</v>
      </c>
      <c r="AG13" s="115">
        <v>910.08078190000003</v>
      </c>
      <c r="AH13" s="115">
        <f t="shared" si="5"/>
        <v>477.14232241999946</v>
      </c>
      <c r="AI13" s="115">
        <v>1387.2231043199995</v>
      </c>
      <c r="AJ13" s="115">
        <f t="shared" si="5"/>
        <v>488.05278161000047</v>
      </c>
      <c r="AK13" s="115">
        <v>1875.27588593</v>
      </c>
      <c r="AL13" s="115">
        <v>396.65465937000039</v>
      </c>
      <c r="AM13" s="115">
        <f t="shared" si="6"/>
        <v>406.04358237999946</v>
      </c>
      <c r="AN13" s="115">
        <v>802.69824174999985</v>
      </c>
      <c r="AO13" s="115">
        <f t="shared" si="6"/>
        <v>409.52776704999928</v>
      </c>
      <c r="AP13" s="115">
        <v>1212.2260087999991</v>
      </c>
      <c r="AQ13" s="115">
        <f t="shared" si="6"/>
        <v>277.17611719999991</v>
      </c>
      <c r="AR13" s="115">
        <v>1489.402125999999</v>
      </c>
      <c r="AS13" s="117">
        <v>269.84405074000017</v>
      </c>
      <c r="AT13" s="299">
        <f t="shared" si="7"/>
        <v>-0.31970028747780566</v>
      </c>
      <c r="AX13" s="195"/>
      <c r="AY13" s="195"/>
    </row>
    <row r="14" spans="1:57" ht="15" customHeight="1">
      <c r="B14" s="38" t="s">
        <v>146</v>
      </c>
      <c r="C14" s="38" t="s">
        <v>12</v>
      </c>
      <c r="D14" s="175">
        <v>268.870487208866</v>
      </c>
      <c r="E14" s="115">
        <v>325.91935455999999</v>
      </c>
      <c r="F14" s="115">
        <v>354.53361649831623</v>
      </c>
      <c r="G14" s="115">
        <v>342.18116114906212</v>
      </c>
      <c r="H14" s="115">
        <v>548.98813529999995</v>
      </c>
      <c r="I14" s="115">
        <v>610.37823187521451</v>
      </c>
      <c r="J14" s="115">
        <v>144.61481488750002</v>
      </c>
      <c r="K14" s="114">
        <f t="shared" si="8"/>
        <v>170.62289741256302</v>
      </c>
      <c r="L14" s="115">
        <v>315.23771230006304</v>
      </c>
      <c r="M14" s="115">
        <f t="shared" si="0"/>
        <v>250.9652171599999</v>
      </c>
      <c r="N14" s="115">
        <v>566.20292946006293</v>
      </c>
      <c r="O14" s="115">
        <f t="shared" si="1"/>
        <v>232.35332191879445</v>
      </c>
      <c r="P14" s="115">
        <v>798.55625137885738</v>
      </c>
      <c r="Q14" s="115">
        <v>463.66338189044882</v>
      </c>
      <c r="R14" s="114">
        <f t="shared" si="9"/>
        <v>270.86142160340819</v>
      </c>
      <c r="S14" s="115">
        <v>734.52480349385701</v>
      </c>
      <c r="T14" s="115">
        <f t="shared" si="2"/>
        <v>248.07342794614294</v>
      </c>
      <c r="U14" s="115">
        <v>982.59823143999995</v>
      </c>
      <c r="V14" s="115">
        <f t="shared" si="3"/>
        <v>772.34075775000008</v>
      </c>
      <c r="W14" s="115">
        <v>1754.93898919</v>
      </c>
      <c r="X14" s="115">
        <v>528.95511699999986</v>
      </c>
      <c r="Y14" s="115">
        <f t="shared" si="4"/>
        <v>778.51438800151629</v>
      </c>
      <c r="Z14" s="115">
        <v>1307.4695050015162</v>
      </c>
      <c r="AA14" s="115">
        <f t="shared" si="4"/>
        <v>693.41309517000059</v>
      </c>
      <c r="AB14" s="115">
        <v>2000.8826001715167</v>
      </c>
      <c r="AC14" s="115">
        <f t="shared" si="4"/>
        <v>614.92546516140578</v>
      </c>
      <c r="AD14" s="115">
        <v>2615.8080653329225</v>
      </c>
      <c r="AE14" s="115">
        <v>506.03955814999983</v>
      </c>
      <c r="AF14" s="115">
        <f t="shared" si="5"/>
        <v>502.50196108849013</v>
      </c>
      <c r="AG14" s="115">
        <v>1008.54151923849</v>
      </c>
      <c r="AH14" s="115">
        <f t="shared" si="5"/>
        <v>477.15848076151008</v>
      </c>
      <c r="AI14" s="115">
        <v>1485.7</v>
      </c>
      <c r="AJ14" s="115">
        <f t="shared" si="5"/>
        <v>489.80589186182851</v>
      </c>
      <c r="AK14" s="115">
        <v>1975.5058918618286</v>
      </c>
      <c r="AL14" s="115">
        <v>396.65465937000039</v>
      </c>
      <c r="AM14" s="115">
        <f t="shared" si="6"/>
        <v>386.98090686384063</v>
      </c>
      <c r="AN14" s="115">
        <v>783.63556623384102</v>
      </c>
      <c r="AO14" s="115">
        <f t="shared" si="6"/>
        <v>372.07849371194379</v>
      </c>
      <c r="AP14" s="115">
        <v>1155.7140599457848</v>
      </c>
      <c r="AQ14" s="115">
        <f t="shared" si="6"/>
        <v>316.37822604863004</v>
      </c>
      <c r="AR14" s="115">
        <v>1472.0922859944149</v>
      </c>
      <c r="AS14" s="117">
        <v>269.84405074000017</v>
      </c>
      <c r="AT14" s="299">
        <f t="shared" si="7"/>
        <v>-0.31970028747780566</v>
      </c>
      <c r="AV14" s="23"/>
      <c r="AX14" s="195"/>
      <c r="AY14" s="195"/>
    </row>
    <row r="15" spans="1:57" ht="15" customHeight="1">
      <c r="B15" s="38" t="s">
        <v>121</v>
      </c>
      <c r="C15" s="38" t="s">
        <v>24</v>
      </c>
      <c r="D15" s="176">
        <v>0.59796100283163389</v>
      </c>
      <c r="E15" s="122">
        <v>1.2216585350150246</v>
      </c>
      <c r="F15" s="122">
        <v>0.86766305940486554</v>
      </c>
      <c r="G15" s="122">
        <v>1.2468538999704244</v>
      </c>
      <c r="H15" s="122">
        <v>1.5969834908375447</v>
      </c>
      <c r="I15" s="122">
        <v>1.8174981022589742</v>
      </c>
      <c r="J15" s="122">
        <v>0.4163834732551483</v>
      </c>
      <c r="K15" s="114">
        <f t="shared" si="8"/>
        <v>0.51766919355506569</v>
      </c>
      <c r="L15" s="122">
        <v>0.93405266681021393</v>
      </c>
      <c r="M15" s="122">
        <f t="shared" si="0"/>
        <v>0.75661289513565644</v>
      </c>
      <c r="N15" s="122">
        <v>1.6906655619458704</v>
      </c>
      <c r="O15" s="122">
        <f t="shared" si="1"/>
        <v>0.82377622601945699</v>
      </c>
      <c r="P15" s="122">
        <v>2.5144417879653274</v>
      </c>
      <c r="Q15" s="122">
        <v>1.4805449947357865</v>
      </c>
      <c r="R15" s="114">
        <f t="shared" si="9"/>
        <v>0.8714870059148685</v>
      </c>
      <c r="S15" s="122">
        <v>2.352032000650655</v>
      </c>
      <c r="T15" s="122">
        <f t="shared" si="2"/>
        <v>0.71405361932909539</v>
      </c>
      <c r="U15" s="122">
        <v>3.0660856199797504</v>
      </c>
      <c r="V15" s="122">
        <f t="shared" si="3"/>
        <v>1.8761564755599451</v>
      </c>
      <c r="W15" s="122">
        <v>4.9422420955396955</v>
      </c>
      <c r="X15" s="122">
        <v>1.5225424133555094</v>
      </c>
      <c r="Y15" s="122">
        <f t="shared" si="4"/>
        <v>2.182587953153039</v>
      </c>
      <c r="Z15" s="122">
        <v>3.7051303665085484</v>
      </c>
      <c r="AA15" s="122">
        <f t="shared" si="4"/>
        <v>1.9959176368334708</v>
      </c>
      <c r="AB15" s="122">
        <v>5.7010480033420192</v>
      </c>
      <c r="AC15" s="122">
        <f t="shared" si="4"/>
        <v>0.82181520727306623</v>
      </c>
      <c r="AD15" s="122">
        <v>6.5228632106150854</v>
      </c>
      <c r="AE15" s="122">
        <v>1.4565823552077606</v>
      </c>
      <c r="AF15" s="122">
        <f t="shared" si="5"/>
        <v>1.1629907342468133</v>
      </c>
      <c r="AG15" s="122">
        <v>2.6195730894545739</v>
      </c>
      <c r="AH15" s="122">
        <f t="shared" si="5"/>
        <v>1.3734046608937494</v>
      </c>
      <c r="AI15" s="122">
        <v>3.9929777503483233</v>
      </c>
      <c r="AJ15" s="122">
        <f t="shared" si="5"/>
        <v>1.4048092854679006</v>
      </c>
      <c r="AK15" s="122">
        <v>5.3977870358162239</v>
      </c>
      <c r="AL15" s="122">
        <v>1.1417292752003156</v>
      </c>
      <c r="AM15" s="122">
        <f t="shared" si="6"/>
        <v>1.1687543157737541</v>
      </c>
      <c r="AN15" s="122">
        <v>2.3104835909740697</v>
      </c>
      <c r="AO15" s="122">
        <f t="shared" si="6"/>
        <v>1.178783179784229</v>
      </c>
      <c r="AP15" s="122">
        <v>3.4892667707582987</v>
      </c>
      <c r="AQ15" s="122">
        <f t="shared" si="6"/>
        <v>0.79782269013610385</v>
      </c>
      <c r="AR15" s="122">
        <v>4.2870894608944026</v>
      </c>
      <c r="AS15" s="369">
        <v>0.77671809769694788</v>
      </c>
      <c r="AT15" s="299">
        <f t="shared" si="7"/>
        <v>-0.31970028747780577</v>
      </c>
      <c r="AX15" s="195"/>
      <c r="AY15" s="195"/>
    </row>
    <row r="16" spans="1:57" ht="15" customHeight="1">
      <c r="B16" s="38" t="s">
        <v>147</v>
      </c>
      <c r="C16" s="38" t="s">
        <v>15</v>
      </c>
      <c r="D16" s="175">
        <v>13.826765785834471</v>
      </c>
      <c r="E16" s="115">
        <v>22.001775218624065</v>
      </c>
      <c r="F16" s="115">
        <v>13.734063938457991</v>
      </c>
      <c r="G16" s="115">
        <v>24.526333159043855</v>
      </c>
      <c r="H16" s="115">
        <f t="shared" ref="H16" si="10">+H12/H9*100</f>
        <v>22.231369909005565</v>
      </c>
      <c r="I16" s="115">
        <f>+I12/I9*100</f>
        <v>26.724470891557601</v>
      </c>
      <c r="J16" s="115">
        <f>+J12/J9*100</f>
        <v>25.415564674760766</v>
      </c>
      <c r="K16" s="115">
        <f t="shared" ref="K16" si="11">+K12/K9*100</f>
        <v>27.716592150627235</v>
      </c>
      <c r="L16" s="115">
        <f>+L12/L9*100</f>
        <v>26.624858340747533</v>
      </c>
      <c r="M16" s="115">
        <f>+M12/M9*100</f>
        <v>35.104024161681544</v>
      </c>
      <c r="N16" s="115">
        <f>+N12/N9*100</f>
        <v>29.918884348865571</v>
      </c>
      <c r="O16" s="115">
        <f>+O12/O9*100</f>
        <v>21.625716196912247</v>
      </c>
      <c r="P16" s="115">
        <v>26.52</v>
      </c>
      <c r="Q16" s="115">
        <f t="shared" ref="Q16:AS16" si="12">+Q12/Q9*100</f>
        <v>27.873683380225472</v>
      </c>
      <c r="R16" s="115">
        <f t="shared" si="12"/>
        <v>21.751249976948301</v>
      </c>
      <c r="S16" s="115">
        <f t="shared" si="12"/>
        <v>25.027321312001909</v>
      </c>
      <c r="T16" s="115">
        <f t="shared" si="12"/>
        <v>15.159978218775692</v>
      </c>
      <c r="U16" s="115">
        <f t="shared" si="12"/>
        <v>21.28942065291967</v>
      </c>
      <c r="V16" s="115">
        <f t="shared" si="12"/>
        <v>36.812112347819884</v>
      </c>
      <c r="W16" s="115">
        <v>25.38</v>
      </c>
      <c r="X16" s="115">
        <f t="shared" si="12"/>
        <v>25.787997819668934</v>
      </c>
      <c r="Y16" s="115">
        <f t="shared" si="12"/>
        <v>33.490300961181646</v>
      </c>
      <c r="Z16" s="115">
        <f t="shared" si="12"/>
        <v>29.73189444772909</v>
      </c>
      <c r="AA16" s="115">
        <f t="shared" si="12"/>
        <v>37.310176089181553</v>
      </c>
      <c r="AB16" s="115">
        <f t="shared" si="12"/>
        <v>32.134173936511637</v>
      </c>
      <c r="AC16" s="115">
        <f t="shared" si="12"/>
        <v>53.976428466598193</v>
      </c>
      <c r="AD16" s="115">
        <f t="shared" si="12"/>
        <v>33.513016991218045</v>
      </c>
      <c r="AE16" s="115">
        <f t="shared" si="12"/>
        <v>37.093472313834361</v>
      </c>
      <c r="AF16" s="115">
        <f t="shared" si="12"/>
        <v>28.519411768152096</v>
      </c>
      <c r="AG16" s="115">
        <f t="shared" si="12"/>
        <v>32.941809580481412</v>
      </c>
      <c r="AH16" s="115">
        <f t="shared" si="12"/>
        <v>37.072560041923268</v>
      </c>
      <c r="AI16" s="115">
        <f t="shared" si="12"/>
        <v>34.318096645685067</v>
      </c>
      <c r="AJ16" s="115">
        <f t="shared" si="12"/>
        <v>30.021566403041223</v>
      </c>
      <c r="AK16" s="115">
        <f t="shared" si="12"/>
        <v>33.063726955130157</v>
      </c>
      <c r="AL16" s="115">
        <f t="shared" si="12"/>
        <v>25.058577677908428</v>
      </c>
      <c r="AM16" s="115">
        <f t="shared" si="12"/>
        <v>30.893627555263631</v>
      </c>
      <c r="AN16" s="115">
        <f t="shared" si="12"/>
        <v>27.576025347109915</v>
      </c>
      <c r="AO16" s="115">
        <f t="shared" si="12"/>
        <v>29.643368063003955</v>
      </c>
      <c r="AP16" s="115">
        <f t="shared" si="12"/>
        <v>28.223414848890815</v>
      </c>
      <c r="AQ16" s="115">
        <f t="shared" si="12"/>
        <v>21.230307352566282</v>
      </c>
      <c r="AR16" s="115">
        <f t="shared" si="12"/>
        <v>26.358678324188411</v>
      </c>
      <c r="AS16" s="117">
        <f t="shared" si="12"/>
        <v>19.937469456985852</v>
      </c>
      <c r="AT16" s="299" t="s">
        <v>85</v>
      </c>
      <c r="AV16" s="219"/>
      <c r="AW16" s="219"/>
      <c r="AX16" s="195"/>
      <c r="AY16" s="195"/>
      <c r="AZ16" s="219"/>
      <c r="BA16" s="219"/>
      <c r="BB16" s="219"/>
    </row>
    <row r="17" spans="2:54" ht="15" customHeight="1">
      <c r="B17" s="38" t="s">
        <v>148</v>
      </c>
      <c r="C17" s="38" t="s">
        <v>15</v>
      </c>
      <c r="D17" s="175">
        <v>29.924469107151875</v>
      </c>
      <c r="E17" s="115">
        <v>37.349272085345966</v>
      </c>
      <c r="F17" s="115">
        <v>31.660361981587503</v>
      </c>
      <c r="G17" s="115">
        <v>32.355826982536421</v>
      </c>
      <c r="H17" s="115">
        <f t="shared" ref="H17" si="13">+H10/H9*100</f>
        <v>30.385359840401456</v>
      </c>
      <c r="I17" s="115">
        <f>+I10/I9*100</f>
        <v>37.474546988222784</v>
      </c>
      <c r="J17" s="115">
        <f>+J10/J9*100</f>
        <v>36.994544479894479</v>
      </c>
      <c r="K17" s="115">
        <f t="shared" ref="K17" si="14">+K10/K9*100</f>
        <v>38.870987939770558</v>
      </c>
      <c r="L17" s="115">
        <f>+L10/L9*100</f>
        <v>37.980700105765898</v>
      </c>
      <c r="M17" s="115">
        <f>+M10/M9*100</f>
        <v>45.248915104651537</v>
      </c>
      <c r="N17" s="115">
        <f>+N10/N9*100</f>
        <v>40.804290273069135</v>
      </c>
      <c r="O17" s="115">
        <f>+O10/O9*100</f>
        <v>21.890694591128831</v>
      </c>
      <c r="P17" s="115">
        <v>33.06</v>
      </c>
      <c r="Q17" s="115">
        <f t="shared" ref="Q17:AN17" si="15">+Q10/Q9*100</f>
        <v>32.186165501780991</v>
      </c>
      <c r="R17" s="115">
        <f t="shared" si="15"/>
        <v>25.635224172626192</v>
      </c>
      <c r="S17" s="115">
        <f t="shared" si="15"/>
        <v>29.140587104720211</v>
      </c>
      <c r="T17" s="115">
        <f t="shared" si="15"/>
        <v>19.214487220057798</v>
      </c>
      <c r="U17" s="115">
        <f t="shared" si="15"/>
        <v>25.380428473318588</v>
      </c>
      <c r="V17" s="115">
        <f t="shared" si="15"/>
        <v>44.979129446455637</v>
      </c>
      <c r="W17" s="115">
        <v>30.549509539094998</v>
      </c>
      <c r="X17" s="115">
        <f t="shared" si="15"/>
        <v>29.647881037911777</v>
      </c>
      <c r="Y17" s="115">
        <f t="shared" si="15"/>
        <v>37.614997177226186</v>
      </c>
      <c r="Z17" s="115">
        <f t="shared" si="15"/>
        <v>33.727372834054542</v>
      </c>
      <c r="AA17" s="115">
        <f t="shared" si="15"/>
        <v>41.701124355639678</v>
      </c>
      <c r="AB17" s="115">
        <f t="shared" si="15"/>
        <v>36.255014407069673</v>
      </c>
      <c r="AC17" s="115">
        <f t="shared" si="15"/>
        <v>142.67483153577101</v>
      </c>
      <c r="AD17" s="115">
        <f t="shared" si="15"/>
        <v>42.973012566504835</v>
      </c>
      <c r="AE17" s="115">
        <f t="shared" si="15"/>
        <v>43.996907346142962</v>
      </c>
      <c r="AF17" s="115">
        <f t="shared" si="15"/>
        <v>46.637425208595488</v>
      </c>
      <c r="AG17" s="115">
        <f t="shared" si="15"/>
        <v>45.275477697715466</v>
      </c>
      <c r="AH17" s="115">
        <f t="shared" si="15"/>
        <v>44.36127214494428</v>
      </c>
      <c r="AI17" s="115">
        <f t="shared" si="15"/>
        <v>44.970881889045586</v>
      </c>
      <c r="AJ17" s="115">
        <f t="shared" si="15"/>
        <v>35.524778009205868</v>
      </c>
      <c r="AK17" s="115">
        <f t="shared" si="15"/>
        <v>42.213096948280715</v>
      </c>
      <c r="AL17" s="115">
        <f t="shared" si="15"/>
        <v>31.542087164906508</v>
      </c>
      <c r="AM17" s="115">
        <f>+AM10/AM9*100</f>
        <v>39.572345883891543</v>
      </c>
      <c r="AN17" s="115">
        <f t="shared" si="15"/>
        <v>35.006625861250406</v>
      </c>
      <c r="AO17" s="115">
        <f>+AO10/AO9*100</f>
        <v>37.935806988425675</v>
      </c>
      <c r="AP17" s="115">
        <f>+AP10/AP9*100</f>
        <v>35.92390053272544</v>
      </c>
      <c r="AQ17" s="115">
        <f>+AQ10/AQ9*100</f>
        <v>29.310070496298518</v>
      </c>
      <c r="AR17" s="115">
        <f>+AR10/AR9*100</f>
        <v>34.160299666646779</v>
      </c>
      <c r="AS17" s="117">
        <f>+AS10/AS9*100</f>
        <v>27.576992123811888</v>
      </c>
      <c r="AT17" s="299" t="s">
        <v>85</v>
      </c>
      <c r="AV17" s="219"/>
      <c r="AW17" s="219"/>
      <c r="AX17" s="195"/>
      <c r="AY17" s="195"/>
      <c r="AZ17" s="219"/>
      <c r="BA17" s="219"/>
      <c r="BB17" s="219"/>
    </row>
    <row r="18" spans="2:54" ht="15" customHeight="1">
      <c r="B18" s="38" t="s">
        <v>63</v>
      </c>
      <c r="C18" s="38" t="s">
        <v>24</v>
      </c>
      <c r="D18" s="176">
        <v>0.35</v>
      </c>
      <c r="E18" s="122">
        <v>0.28999999999999998</v>
      </c>
      <c r="F18" s="122">
        <v>0.42</v>
      </c>
      <c r="G18" s="122">
        <v>0.42</v>
      </c>
      <c r="H18" s="122">
        <v>0.69</v>
      </c>
      <c r="I18" s="122">
        <v>0.75</v>
      </c>
      <c r="J18" s="122"/>
      <c r="K18" s="122"/>
      <c r="L18" s="122"/>
      <c r="M18" s="122"/>
      <c r="N18" s="122"/>
      <c r="O18" s="280"/>
      <c r="P18" s="122">
        <v>1.05</v>
      </c>
      <c r="Q18" s="122"/>
      <c r="R18" s="122"/>
      <c r="S18" s="122"/>
      <c r="T18" s="122"/>
      <c r="U18" s="122"/>
      <c r="V18" s="122"/>
      <c r="W18" s="297">
        <v>2.44</v>
      </c>
      <c r="X18" s="297"/>
      <c r="Y18" s="297"/>
      <c r="Z18" s="297"/>
      <c r="AA18" s="297"/>
      <c r="AB18" s="297"/>
      <c r="AC18" s="297"/>
      <c r="AD18" s="297">
        <v>3.4</v>
      </c>
      <c r="AE18" s="297"/>
      <c r="AF18" s="297"/>
      <c r="AG18" s="297"/>
      <c r="AH18" s="297"/>
      <c r="AI18" s="297"/>
      <c r="AJ18" s="297"/>
      <c r="AK18" s="297">
        <v>2.8</v>
      </c>
      <c r="AL18" s="297"/>
      <c r="AM18" s="297"/>
      <c r="AN18" s="297"/>
      <c r="AO18" s="297"/>
      <c r="AP18" s="297"/>
      <c r="AQ18" s="297"/>
      <c r="AR18" s="297">
        <v>2</v>
      </c>
      <c r="AS18" s="300"/>
      <c r="AT18" s="299" t="s">
        <v>85</v>
      </c>
      <c r="AX18" s="195"/>
      <c r="AY18" s="195"/>
    </row>
    <row r="19" spans="2:54" ht="15" customHeight="1">
      <c r="B19" s="38" t="s">
        <v>179</v>
      </c>
      <c r="C19" s="38" t="s">
        <v>24</v>
      </c>
      <c r="D19" s="297" t="s">
        <v>85</v>
      </c>
      <c r="E19" s="297" t="s">
        <v>85</v>
      </c>
      <c r="F19" s="297" t="s">
        <v>85</v>
      </c>
      <c r="G19" s="297" t="s">
        <v>85</v>
      </c>
      <c r="H19" s="297" t="s">
        <v>85</v>
      </c>
      <c r="I19" s="297" t="s">
        <v>85</v>
      </c>
      <c r="J19" s="122"/>
      <c r="K19" s="122"/>
      <c r="L19" s="122"/>
      <c r="M19" s="122"/>
      <c r="N19" s="122"/>
      <c r="O19" s="122"/>
      <c r="P19" s="297" t="s">
        <v>85</v>
      </c>
      <c r="Q19" s="122"/>
      <c r="R19" s="122"/>
      <c r="S19" s="122"/>
      <c r="T19" s="122"/>
      <c r="U19" s="122"/>
      <c r="V19" s="122"/>
      <c r="W19" s="297">
        <v>1.1599999999999999</v>
      </c>
      <c r="X19" s="297"/>
      <c r="Y19" s="297"/>
      <c r="Z19" s="297"/>
      <c r="AA19" s="297"/>
      <c r="AB19" s="297"/>
      <c r="AC19" s="297"/>
      <c r="AD19" s="297">
        <v>0.75</v>
      </c>
      <c r="AE19" s="297"/>
      <c r="AF19" s="297"/>
      <c r="AG19" s="297"/>
      <c r="AH19" s="297"/>
      <c r="AI19" s="297"/>
      <c r="AJ19" s="297"/>
      <c r="AK19" s="297" t="s">
        <v>85</v>
      </c>
      <c r="AL19" s="297"/>
      <c r="AM19" s="297"/>
      <c r="AN19" s="297"/>
      <c r="AO19" s="297"/>
      <c r="AP19" s="297"/>
      <c r="AQ19" s="297"/>
      <c r="AR19" s="297">
        <v>1.1499999999999999</v>
      </c>
      <c r="AS19" s="300"/>
      <c r="AT19" s="299" t="s">
        <v>85</v>
      </c>
      <c r="AX19" s="195"/>
      <c r="AY19" s="195"/>
    </row>
    <row r="20" spans="2:54" ht="15" customHeight="1">
      <c r="B20" s="38" t="s">
        <v>122</v>
      </c>
      <c r="C20" s="38" t="s">
        <v>15</v>
      </c>
      <c r="D20" s="175">
        <v>58.5</v>
      </c>
      <c r="E20" s="115">
        <v>23.7</v>
      </c>
      <c r="F20" s="115">
        <v>48.4</v>
      </c>
      <c r="G20" s="115">
        <v>33.700000000000003</v>
      </c>
      <c r="H20" s="115">
        <v>43.21</v>
      </c>
      <c r="I20" s="115">
        <v>41.3</v>
      </c>
      <c r="J20" s="115"/>
      <c r="K20" s="115"/>
      <c r="L20" s="115"/>
      <c r="M20" s="115"/>
      <c r="N20" s="115"/>
      <c r="O20" s="261"/>
      <c r="P20" s="115">
        <v>41.8</v>
      </c>
      <c r="Q20" s="115"/>
      <c r="R20" s="115"/>
      <c r="S20" s="115"/>
      <c r="T20" s="115"/>
      <c r="U20" s="115"/>
      <c r="V20" s="115"/>
      <c r="W20" s="115">
        <v>72.84</v>
      </c>
      <c r="X20" s="115"/>
      <c r="Y20" s="115"/>
      <c r="Z20" s="115"/>
      <c r="AA20" s="115"/>
      <c r="AB20" s="115"/>
      <c r="AC20" s="115"/>
      <c r="AD20" s="115">
        <v>63.6</v>
      </c>
      <c r="AE20" s="115"/>
      <c r="AF20" s="115"/>
      <c r="AG20" s="115"/>
      <c r="AH20" s="115"/>
      <c r="AI20" s="115"/>
      <c r="AJ20" s="115"/>
      <c r="AK20" s="115">
        <v>51.9</v>
      </c>
      <c r="AL20" s="115"/>
      <c r="AM20" s="115"/>
      <c r="AN20" s="115"/>
      <c r="AO20" s="115"/>
      <c r="AP20" s="115"/>
      <c r="AQ20" s="115"/>
      <c r="AR20" s="115">
        <v>73.5</v>
      </c>
      <c r="AS20" s="117"/>
      <c r="AT20" s="299" t="s">
        <v>84</v>
      </c>
      <c r="AX20" s="195"/>
      <c r="AY20" s="195"/>
    </row>
    <row r="21" spans="2:54" ht="15" customHeight="1">
      <c r="B21" s="38" t="s">
        <v>149</v>
      </c>
      <c r="C21" s="38" t="s">
        <v>12</v>
      </c>
      <c r="D21" s="175">
        <v>673.97866458999999</v>
      </c>
      <c r="E21" s="115">
        <v>804.30745432000003</v>
      </c>
      <c r="F21" s="115">
        <v>640.58213965000004</v>
      </c>
      <c r="G21" s="115">
        <v>664.11514583000007</v>
      </c>
      <c r="H21" s="115">
        <v>1204.2982395500003</v>
      </c>
      <c r="I21" s="115">
        <v>1182.1482197099999</v>
      </c>
      <c r="J21" s="115">
        <v>203.74909137</v>
      </c>
      <c r="K21" s="115">
        <f t="shared" ref="K21:K24" si="16">L21-J21</f>
        <v>222.61850750999983</v>
      </c>
      <c r="L21" s="115">
        <v>426.36759887999983</v>
      </c>
      <c r="M21" s="115">
        <f>N21-L21</f>
        <v>84.227537830000188</v>
      </c>
      <c r="N21" s="115">
        <v>510.59513671000002</v>
      </c>
      <c r="O21" s="115">
        <f>P21-N21</f>
        <v>-412.43299133999983</v>
      </c>
      <c r="P21" s="115">
        <v>98.162145370000161</v>
      </c>
      <c r="Q21" s="115">
        <v>209.15827226999991</v>
      </c>
      <c r="R21" s="115">
        <f t="shared" ref="R21:R24" si="17">S21-Q21</f>
        <v>711.15404851000005</v>
      </c>
      <c r="S21" s="115">
        <v>920.31232077999994</v>
      </c>
      <c r="T21" s="115">
        <f>U21-S21</f>
        <v>200.48767922000002</v>
      </c>
      <c r="U21" s="115">
        <v>1120.8</v>
      </c>
      <c r="V21" s="115">
        <f>W21-U21</f>
        <v>899.05941237000002</v>
      </c>
      <c r="W21" s="115">
        <v>2019.85941237</v>
      </c>
      <c r="X21" s="115">
        <v>1363.70984032</v>
      </c>
      <c r="Y21" s="115">
        <f>Z21-X21</f>
        <v>1531.9901596799998</v>
      </c>
      <c r="Z21" s="115">
        <v>2895.7</v>
      </c>
      <c r="AA21" s="115">
        <f t="shared" ref="Y21:AA26" si="18">AB21-Z21</f>
        <v>1257.6597397600008</v>
      </c>
      <c r="AB21" s="115">
        <v>4153.3597397600006</v>
      </c>
      <c r="AC21" s="115">
        <f t="shared" ref="AC21:AC24" si="19">AD21-AB21</f>
        <v>929.60923877999903</v>
      </c>
      <c r="AD21" s="115">
        <v>5082.9689785399996</v>
      </c>
      <c r="AE21" s="115">
        <v>929.34880900000007</v>
      </c>
      <c r="AF21" s="115">
        <f t="shared" ref="AF21:AF26" si="20">AG21-AE21</f>
        <v>920.88136495000003</v>
      </c>
      <c r="AG21" s="115">
        <v>1850.2301739500001</v>
      </c>
      <c r="AH21" s="115">
        <f t="shared" ref="AH21:AJ26" si="21">AI21-AG21</f>
        <v>482.61638336999999</v>
      </c>
      <c r="AI21" s="115">
        <v>2332.8465573200001</v>
      </c>
      <c r="AJ21" s="115">
        <f t="shared" si="21"/>
        <v>915.70916360000001</v>
      </c>
      <c r="AK21" s="115">
        <v>3248.5557209200001</v>
      </c>
      <c r="AL21" s="115">
        <v>538.44384091999984</v>
      </c>
      <c r="AM21" s="115">
        <f t="shared" ref="AM21:AM26" si="22">AN21-AL21</f>
        <v>799.93459989000019</v>
      </c>
      <c r="AN21" s="115">
        <v>1338.37844081</v>
      </c>
      <c r="AO21" s="115">
        <f t="shared" ref="AO21:AQ26" si="23">AP21-AN21</f>
        <v>315.44707680999659</v>
      </c>
      <c r="AP21" s="115">
        <v>1653.8255176199966</v>
      </c>
      <c r="AQ21" s="115">
        <f t="shared" si="23"/>
        <v>264.71957517000328</v>
      </c>
      <c r="AR21" s="115">
        <v>1918.5450927899999</v>
      </c>
      <c r="AS21" s="117">
        <v>453.5</v>
      </c>
      <c r="AT21" s="299">
        <f t="shared" ref="AT21:AT26" si="24">+AS21/AL21-1</f>
        <v>-0.15775803243447351</v>
      </c>
      <c r="AX21" s="195"/>
      <c r="AY21" s="195"/>
    </row>
    <row r="22" spans="2:54" ht="25.5">
      <c r="B22" s="108" t="s">
        <v>99</v>
      </c>
      <c r="C22" s="38" t="s">
        <v>12</v>
      </c>
      <c r="D22" s="175">
        <v>269.3</v>
      </c>
      <c r="E22" s="115">
        <v>255.3</v>
      </c>
      <c r="F22" s="115">
        <v>231</v>
      </c>
      <c r="G22" s="115">
        <v>292.5</v>
      </c>
      <c r="H22" s="115">
        <v>438.90463742999998</v>
      </c>
      <c r="I22" s="115">
        <v>628.48690999999997</v>
      </c>
      <c r="J22" s="115">
        <v>93</v>
      </c>
      <c r="K22" s="115">
        <f t="shared" si="16"/>
        <v>155</v>
      </c>
      <c r="L22" s="115">
        <v>248</v>
      </c>
      <c r="M22" s="115">
        <f>N22-L22</f>
        <v>182</v>
      </c>
      <c r="N22" s="115">
        <v>430</v>
      </c>
      <c r="O22" s="115">
        <f>P22-N22</f>
        <v>412.79999999999995</v>
      </c>
      <c r="P22" s="115">
        <v>842.8</v>
      </c>
      <c r="Q22" s="115">
        <v>360.1</v>
      </c>
      <c r="R22" s="115">
        <f t="shared" si="17"/>
        <v>228</v>
      </c>
      <c r="S22" s="115">
        <v>588.1</v>
      </c>
      <c r="T22" s="115">
        <f>U22-S22</f>
        <v>223.29999999999995</v>
      </c>
      <c r="U22" s="115">
        <v>811.4</v>
      </c>
      <c r="V22" s="115">
        <f>W22-U22</f>
        <v>369.49294823999992</v>
      </c>
      <c r="W22" s="115">
        <v>1180.8929482399999</v>
      </c>
      <c r="X22" s="115">
        <v>117.1540513154</v>
      </c>
      <c r="Y22" s="115">
        <f>Z22-X22</f>
        <v>194.11876588460001</v>
      </c>
      <c r="Z22" s="115">
        <v>311.27281720000002</v>
      </c>
      <c r="AA22" s="115">
        <f t="shared" si="18"/>
        <v>674.94375988999991</v>
      </c>
      <c r="AB22" s="115">
        <v>986.21657708999999</v>
      </c>
      <c r="AC22" s="115">
        <f t="shared" si="19"/>
        <v>464.23422291000008</v>
      </c>
      <c r="AD22" s="115">
        <v>1450.4508000000001</v>
      </c>
      <c r="AE22" s="115">
        <v>159.469696</v>
      </c>
      <c r="AF22" s="115">
        <f t="shared" si="20"/>
        <v>285.10616621999998</v>
      </c>
      <c r="AG22" s="115">
        <v>444.57586221999998</v>
      </c>
      <c r="AH22" s="115">
        <f t="shared" si="21"/>
        <v>275.11685924560004</v>
      </c>
      <c r="AI22" s="115">
        <v>719.69272146560002</v>
      </c>
      <c r="AJ22" s="115">
        <f t="shared" si="21"/>
        <v>441.42975879439996</v>
      </c>
      <c r="AK22" s="115">
        <v>1161.12248026</v>
      </c>
      <c r="AL22" s="115">
        <v>152.29891494</v>
      </c>
      <c r="AM22" s="115">
        <f t="shared" si="22"/>
        <v>264.83800942999994</v>
      </c>
      <c r="AN22" s="115">
        <v>417.13692436999997</v>
      </c>
      <c r="AO22" s="115">
        <f t="shared" si="23"/>
        <v>302.92507563000004</v>
      </c>
      <c r="AP22" s="115">
        <v>720.06200000000001</v>
      </c>
      <c r="AQ22" s="115">
        <f t="shared" si="23"/>
        <v>578.01729024000008</v>
      </c>
      <c r="AR22" s="115">
        <v>1298.0792902400001</v>
      </c>
      <c r="AS22" s="117">
        <v>261.8</v>
      </c>
      <c r="AT22" s="299">
        <f t="shared" si="24"/>
        <v>0.71898795275816174</v>
      </c>
      <c r="AX22" s="195"/>
      <c r="AY22" s="195"/>
    </row>
    <row r="23" spans="2:54" s="16" customFormat="1" ht="15" customHeight="1">
      <c r="B23" s="38" t="s">
        <v>123</v>
      </c>
      <c r="C23" s="38" t="s">
        <v>12</v>
      </c>
      <c r="D23" s="175">
        <v>392.7</v>
      </c>
      <c r="E23" s="121" t="s">
        <v>85</v>
      </c>
      <c r="F23" s="121" t="s">
        <v>85</v>
      </c>
      <c r="G23" s="115">
        <v>237.2</v>
      </c>
      <c r="H23" s="115">
        <v>639.31949885999995</v>
      </c>
      <c r="I23" s="115">
        <v>299.53566060999998</v>
      </c>
      <c r="J23" s="115">
        <v>35.256838160000001</v>
      </c>
      <c r="K23" s="115">
        <f t="shared" si="16"/>
        <v>-508.39175408000017</v>
      </c>
      <c r="L23" s="115">
        <v>-473.13491592000014</v>
      </c>
      <c r="M23" s="115">
        <f>N23-L23</f>
        <v>-122.63838192999981</v>
      </c>
      <c r="N23" s="115">
        <v>-595.77329784999995</v>
      </c>
      <c r="O23" s="115">
        <f>P23-N23</f>
        <v>-733.68723250999994</v>
      </c>
      <c r="P23" s="115">
        <v>-1329.4605303599999</v>
      </c>
      <c r="Q23" s="115">
        <v>-105.09224892</v>
      </c>
      <c r="R23" s="115">
        <f t="shared" si="17"/>
        <v>-5.8612912000000676</v>
      </c>
      <c r="S23" s="115">
        <v>-110.95354012000007</v>
      </c>
      <c r="T23" s="115">
        <f>U23-S23</f>
        <v>-517.44645987999991</v>
      </c>
      <c r="U23" s="115">
        <v>-628.4</v>
      </c>
      <c r="V23" s="115">
        <f>W23-U23</f>
        <v>602.65889174999995</v>
      </c>
      <c r="W23" s="115">
        <v>-25.74110825</v>
      </c>
      <c r="X23" s="115">
        <v>1160.54866464</v>
      </c>
      <c r="Y23" s="115">
        <f>Z23-X23</f>
        <v>-233.47663020999994</v>
      </c>
      <c r="Z23" s="115">
        <v>927.07203443000003</v>
      </c>
      <c r="AA23" s="115">
        <f t="shared" si="18"/>
        <v>547.88485356000069</v>
      </c>
      <c r="AB23" s="115">
        <v>1474.9568879900007</v>
      </c>
      <c r="AC23" s="115">
        <f t="shared" si="19"/>
        <v>623.09840721999944</v>
      </c>
      <c r="AD23" s="115">
        <v>2098.0552952100002</v>
      </c>
      <c r="AE23" s="115">
        <v>674.99703540000007</v>
      </c>
      <c r="AF23" s="115">
        <f t="shared" si="20"/>
        <v>-1277.3649891300001</v>
      </c>
      <c r="AG23" s="115">
        <v>-602.36795373000018</v>
      </c>
      <c r="AH23" s="115">
        <f t="shared" si="21"/>
        <v>209.87426493000021</v>
      </c>
      <c r="AI23" s="115">
        <v>-392.49368879999997</v>
      </c>
      <c r="AJ23" s="115">
        <f t="shared" si="21"/>
        <v>537.34080640000002</v>
      </c>
      <c r="AK23" s="115">
        <v>144.84711759999999</v>
      </c>
      <c r="AL23" s="115">
        <v>289</v>
      </c>
      <c r="AM23" s="115">
        <f t="shared" si="22"/>
        <v>-848.92742470000007</v>
      </c>
      <c r="AN23" s="115">
        <v>-559.92742470000007</v>
      </c>
      <c r="AO23" s="115">
        <f t="shared" si="23"/>
        <v>-14.398883000003252</v>
      </c>
      <c r="AP23" s="115">
        <v>-574.32630770000333</v>
      </c>
      <c r="AQ23" s="115">
        <f t="shared" si="23"/>
        <v>-218.32983702999684</v>
      </c>
      <c r="AR23" s="115">
        <v>-792.65614473000016</v>
      </c>
      <c r="AS23" s="117">
        <v>149.6</v>
      </c>
      <c r="AT23" s="299">
        <f t="shared" si="24"/>
        <v>-0.48235294117647065</v>
      </c>
      <c r="AU23" s="8"/>
      <c r="AV23" s="8"/>
      <c r="AW23" s="8"/>
      <c r="AX23" s="195"/>
      <c r="AY23" s="195"/>
    </row>
    <row r="24" spans="2:54" s="16" customFormat="1" ht="15" customHeight="1">
      <c r="B24" s="38" t="s">
        <v>150</v>
      </c>
      <c r="C24" s="38" t="s">
        <v>12</v>
      </c>
      <c r="D24" s="175">
        <v>551.35623198999997</v>
      </c>
      <c r="E24" s="115">
        <v>580.70311045000005</v>
      </c>
      <c r="F24" s="115">
        <v>416.05374888</v>
      </c>
      <c r="G24" s="115">
        <v>415.29902185999998</v>
      </c>
      <c r="H24" s="115">
        <v>817.40342161000001</v>
      </c>
      <c r="I24" s="115">
        <v>582.07523546000004</v>
      </c>
      <c r="J24" s="115">
        <v>35.256838160000001</v>
      </c>
      <c r="K24" s="115">
        <f t="shared" si="16"/>
        <v>-176.73274211000015</v>
      </c>
      <c r="L24" s="115">
        <v>-141.47590395000014</v>
      </c>
      <c r="M24" s="115">
        <f>N24-L24</f>
        <v>-122.63838192999987</v>
      </c>
      <c r="N24" s="115">
        <v>-264.11428588000001</v>
      </c>
      <c r="O24" s="115">
        <f>P24-N24</f>
        <v>-745.98571412000001</v>
      </c>
      <c r="P24" s="115">
        <v>-1010.1</v>
      </c>
      <c r="Q24" s="115">
        <v>-105.09224892</v>
      </c>
      <c r="R24" s="115">
        <f t="shared" si="17"/>
        <v>471.96716124999989</v>
      </c>
      <c r="S24" s="115">
        <v>366.87491232999992</v>
      </c>
      <c r="T24" s="115">
        <f>U24-S24</f>
        <v>-517.37491232999992</v>
      </c>
      <c r="U24" s="115">
        <v>-150.5</v>
      </c>
      <c r="V24" s="115">
        <f>W24-U24</f>
        <v>602.58734419999996</v>
      </c>
      <c r="W24" s="115">
        <v>452.08734420000002</v>
      </c>
      <c r="X24" s="115">
        <v>1160.54866464</v>
      </c>
      <c r="Y24" s="115">
        <f>Z24-X24</f>
        <v>1310.3133124800001</v>
      </c>
      <c r="Z24" s="115">
        <v>2470.8619771200001</v>
      </c>
      <c r="AA24" s="115">
        <f t="shared" si="18"/>
        <v>547.88485356000047</v>
      </c>
      <c r="AB24" s="115">
        <v>3018.7468306800006</v>
      </c>
      <c r="AC24" s="115">
        <f t="shared" si="19"/>
        <v>632.89840721999963</v>
      </c>
      <c r="AD24" s="115">
        <v>3651.6452379000002</v>
      </c>
      <c r="AE24" s="115">
        <v>674.99703540000007</v>
      </c>
      <c r="AF24" s="115">
        <f t="shared" si="20"/>
        <v>656.58595253999977</v>
      </c>
      <c r="AG24" s="115">
        <v>1331.5829879399998</v>
      </c>
      <c r="AH24" s="115">
        <f t="shared" si="21"/>
        <v>209.87426493000021</v>
      </c>
      <c r="AI24" s="115">
        <v>1541.45725287</v>
      </c>
      <c r="AJ24" s="115">
        <f t="shared" si="21"/>
        <v>537.34080640130014</v>
      </c>
      <c r="AK24" s="115">
        <v>2078.7980592713002</v>
      </c>
      <c r="AL24" s="115">
        <v>289.89999999999998</v>
      </c>
      <c r="AM24" s="115">
        <f t="shared" si="22"/>
        <v>479.58846043999995</v>
      </c>
      <c r="AN24" s="115">
        <v>769.48846043999993</v>
      </c>
      <c r="AO24" s="115">
        <f t="shared" si="23"/>
        <v>-14.398883000003252</v>
      </c>
      <c r="AP24" s="115">
        <v>755.08957743999667</v>
      </c>
      <c r="AQ24" s="115">
        <f t="shared" si="23"/>
        <v>-218.32983701999683</v>
      </c>
      <c r="AR24" s="115">
        <v>536.75974041999984</v>
      </c>
      <c r="AS24" s="117">
        <v>149.6</v>
      </c>
      <c r="AT24" s="299">
        <f t="shared" si="24"/>
        <v>-0.48395998620213865</v>
      </c>
      <c r="AU24" s="8"/>
      <c r="AV24" s="8"/>
      <c r="AW24" s="8"/>
      <c r="AX24" s="195"/>
      <c r="AY24" s="195"/>
    </row>
    <row r="25" spans="2:54" ht="15" customHeight="1">
      <c r="B25" s="38" t="s">
        <v>78</v>
      </c>
      <c r="C25" s="38"/>
      <c r="D25" s="177">
        <v>3089</v>
      </c>
      <c r="E25" s="123">
        <v>2922.7420000000002</v>
      </c>
      <c r="F25" s="123">
        <v>2818.6</v>
      </c>
      <c r="G25" s="123">
        <v>2742</v>
      </c>
      <c r="H25" s="123">
        <v>2771.6</v>
      </c>
      <c r="I25" s="123">
        <v>2869.77</v>
      </c>
      <c r="J25" s="123">
        <v>2948.9</v>
      </c>
      <c r="K25" s="123">
        <v>3010.9</v>
      </c>
      <c r="L25" s="123">
        <v>3010.9</v>
      </c>
      <c r="M25" s="123">
        <v>3109.9</v>
      </c>
      <c r="N25" s="123">
        <v>3109.9</v>
      </c>
      <c r="O25" s="123">
        <v>3184</v>
      </c>
      <c r="P25" s="123">
        <v>3184</v>
      </c>
      <c r="Q25" s="123">
        <v>3434.8</v>
      </c>
      <c r="R25" s="123">
        <v>3456.6</v>
      </c>
      <c r="S25" s="123">
        <v>3456.6</v>
      </c>
      <c r="T25" s="123">
        <v>3487.4</v>
      </c>
      <c r="U25" s="123">
        <v>3487.4</v>
      </c>
      <c r="V25" s="123">
        <v>3516.3</v>
      </c>
      <c r="W25" s="123">
        <v>3516.3</v>
      </c>
      <c r="X25" s="123">
        <v>3659</v>
      </c>
      <c r="Y25" s="123">
        <v>3696.1</v>
      </c>
      <c r="Z25" s="123">
        <v>3696.1</v>
      </c>
      <c r="AA25" s="123">
        <v>3752.3</v>
      </c>
      <c r="AB25" s="123">
        <v>3752.3</v>
      </c>
      <c r="AC25" s="123">
        <v>3804.1</v>
      </c>
      <c r="AD25" s="123">
        <v>3804.1</v>
      </c>
      <c r="AE25" s="123">
        <v>4029.9</v>
      </c>
      <c r="AF25" s="123">
        <f>AG25</f>
        <v>4074.1</v>
      </c>
      <c r="AG25" s="123">
        <v>4074.1</v>
      </c>
      <c r="AH25" s="123">
        <v>4115.45</v>
      </c>
      <c r="AI25" s="123">
        <v>4115.45</v>
      </c>
      <c r="AJ25" s="123">
        <v>4149.16</v>
      </c>
      <c r="AK25" s="123">
        <v>4149.16</v>
      </c>
      <c r="AL25" s="123">
        <v>4314.2</v>
      </c>
      <c r="AM25" s="123">
        <f t="shared" si="22"/>
        <v>37.600000000000364</v>
      </c>
      <c r="AN25" s="123">
        <v>4351.8</v>
      </c>
      <c r="AO25" s="123">
        <v>4385.3</v>
      </c>
      <c r="AP25" s="123">
        <v>4385.3</v>
      </c>
      <c r="AQ25" s="123">
        <f t="shared" si="23"/>
        <v>35.5</v>
      </c>
      <c r="AR25" s="123">
        <v>4420.8</v>
      </c>
      <c r="AS25" s="301">
        <v>4536</v>
      </c>
      <c r="AT25" s="299">
        <f t="shared" si="24"/>
        <v>5.1411617449353297E-2</v>
      </c>
      <c r="AV25" s="16"/>
      <c r="AW25" s="16"/>
      <c r="AX25" s="195"/>
      <c r="AY25" s="195"/>
    </row>
    <row r="26" spans="2:54" ht="15" customHeight="1">
      <c r="B26" s="38" t="s">
        <v>80</v>
      </c>
      <c r="C26" s="38" t="s">
        <v>16</v>
      </c>
      <c r="D26" s="177">
        <v>51374.920916059389</v>
      </c>
      <c r="E26" s="123">
        <v>55188.524073963432</v>
      </c>
      <c r="F26" s="123">
        <v>58518.328853018022</v>
      </c>
      <c r="G26" s="123">
        <v>58908.307312134355</v>
      </c>
      <c r="H26" s="123">
        <v>62178.583178080116</v>
      </c>
      <c r="I26" s="123">
        <v>62741.09178273398</v>
      </c>
      <c r="J26" s="123">
        <v>13078.332662530775</v>
      </c>
      <c r="K26" s="123">
        <v>15554.007072730288</v>
      </c>
      <c r="L26" s="123">
        <v>28632.339735261063</v>
      </c>
      <c r="M26" s="123">
        <v>15561.738066234691</v>
      </c>
      <c r="N26" s="123">
        <v>44194.077801495754</v>
      </c>
      <c r="O26" s="115">
        <f>P26-N26</f>
        <v>14702.013372190871</v>
      </c>
      <c r="P26" s="123">
        <v>58896.091173686626</v>
      </c>
      <c r="Q26" s="123">
        <v>16187.465752359065</v>
      </c>
      <c r="R26" s="123">
        <f t="shared" ref="R26" si="25">S26-Q26</f>
        <v>16442.093870530669</v>
      </c>
      <c r="S26" s="123">
        <v>32629.559622889734</v>
      </c>
      <c r="T26" s="123">
        <f>U26-S26</f>
        <v>15365.716056060483</v>
      </c>
      <c r="U26" s="123">
        <v>47995.275678950216</v>
      </c>
      <c r="V26" s="123">
        <f>W26-U26</f>
        <v>15435.644076543496</v>
      </c>
      <c r="W26" s="123">
        <v>63430.919755493713</v>
      </c>
      <c r="X26" s="123">
        <v>14429.91218562088</v>
      </c>
      <c r="Y26" s="123">
        <f t="shared" si="18"/>
        <v>17017.157475458174</v>
      </c>
      <c r="Z26" s="123">
        <v>31447.069661079055</v>
      </c>
      <c r="AA26" s="123">
        <f t="shared" si="18"/>
        <v>16067.503959608337</v>
      </c>
      <c r="AB26" s="123">
        <v>47514.573620687392</v>
      </c>
      <c r="AC26" s="123">
        <f t="shared" ref="AC26" si="26">AD26-AB26</f>
        <v>16157.726379312611</v>
      </c>
      <c r="AD26" s="123">
        <v>63672.3</v>
      </c>
      <c r="AE26" s="123">
        <v>17116.348049279826</v>
      </c>
      <c r="AF26" s="123">
        <f t="shared" si="20"/>
        <v>16995.377140720535</v>
      </c>
      <c r="AG26" s="123">
        <v>34111.725190000361</v>
      </c>
      <c r="AH26" s="123">
        <f t="shared" si="21"/>
        <v>16332.259426527897</v>
      </c>
      <c r="AI26" s="123">
        <v>50443.984616528258</v>
      </c>
      <c r="AJ26" s="123">
        <f t="shared" si="21"/>
        <v>16679.599139205813</v>
      </c>
      <c r="AK26" s="123">
        <v>67123.583755734071</v>
      </c>
      <c r="AL26" s="123">
        <v>15382.592194394965</v>
      </c>
      <c r="AM26" s="123">
        <f t="shared" si="22"/>
        <v>14540.504825471166</v>
      </c>
      <c r="AN26" s="123">
        <v>29923.097019866131</v>
      </c>
      <c r="AO26" s="123">
        <f t="shared" si="23"/>
        <v>16355.852565781126</v>
      </c>
      <c r="AP26" s="123">
        <v>46278.949585647257</v>
      </c>
      <c r="AQ26" s="123">
        <f t="shared" si="23"/>
        <v>15523.200754193902</v>
      </c>
      <c r="AR26" s="123">
        <v>61802.150339841159</v>
      </c>
      <c r="AS26" s="301">
        <v>14693.878264069004</v>
      </c>
      <c r="AT26" s="299">
        <f t="shared" si="24"/>
        <v>-4.4772293357481785E-2</v>
      </c>
      <c r="AV26" s="16"/>
      <c r="AW26" s="16"/>
      <c r="AX26" s="195"/>
      <c r="AY26" s="195"/>
    </row>
    <row r="27" spans="2:54" ht="15" customHeight="1">
      <c r="B27" s="40" t="s">
        <v>13</v>
      </c>
      <c r="C27" s="40"/>
      <c r="D27" s="194">
        <v>0.93</v>
      </c>
      <c r="E27" s="124">
        <v>1</v>
      </c>
      <c r="F27" s="124">
        <v>0.99</v>
      </c>
      <c r="G27" s="124">
        <v>0.94</v>
      </c>
      <c r="H27" s="124">
        <v>1.01</v>
      </c>
      <c r="I27" s="124">
        <v>1.01</v>
      </c>
      <c r="J27" s="124">
        <v>0.99</v>
      </c>
      <c r="K27" s="124">
        <v>0.93</v>
      </c>
      <c r="L27" s="124">
        <v>0.96</v>
      </c>
      <c r="M27" s="124">
        <v>1.03</v>
      </c>
      <c r="N27" s="124">
        <v>0.99</v>
      </c>
      <c r="O27" s="124">
        <v>0.83</v>
      </c>
      <c r="P27" s="124">
        <v>0.95</v>
      </c>
      <c r="Q27" s="124">
        <v>0.94</v>
      </c>
      <c r="R27" s="124">
        <v>0.86</v>
      </c>
      <c r="S27" s="124">
        <v>0.9</v>
      </c>
      <c r="T27" s="124">
        <v>0.75</v>
      </c>
      <c r="U27" s="124">
        <v>0.84</v>
      </c>
      <c r="V27" s="124">
        <v>0.92</v>
      </c>
      <c r="W27" s="124">
        <v>0.86</v>
      </c>
      <c r="X27" s="124">
        <v>0.93</v>
      </c>
      <c r="Y27" s="124">
        <v>0.96</v>
      </c>
      <c r="Z27" s="124">
        <v>0.95</v>
      </c>
      <c r="AA27" s="124">
        <v>0.9</v>
      </c>
      <c r="AB27" s="124">
        <v>0.93</v>
      </c>
      <c r="AC27" s="124">
        <v>1.17</v>
      </c>
      <c r="AD27" s="124">
        <v>0.98</v>
      </c>
      <c r="AE27" s="124">
        <v>1.29</v>
      </c>
      <c r="AF27" s="124">
        <v>1.02</v>
      </c>
      <c r="AG27" s="124">
        <v>1.1200000000000001</v>
      </c>
      <c r="AH27" s="124">
        <v>0.99</v>
      </c>
      <c r="AI27" s="124">
        <v>1.07</v>
      </c>
      <c r="AJ27" s="124">
        <v>1.1200000000000001</v>
      </c>
      <c r="AK27" s="124">
        <v>1.0900000000000001</v>
      </c>
      <c r="AL27" s="124">
        <v>0.83</v>
      </c>
      <c r="AM27" s="124">
        <v>0.72</v>
      </c>
      <c r="AN27" s="124">
        <v>0.76</v>
      </c>
      <c r="AO27" s="124">
        <v>0.84</v>
      </c>
      <c r="AP27" s="124">
        <v>0.79</v>
      </c>
      <c r="AQ27" s="124">
        <v>0.82</v>
      </c>
      <c r="AR27" s="124">
        <v>0.79</v>
      </c>
      <c r="AS27" s="333">
        <v>0.78</v>
      </c>
      <c r="AT27" s="298" t="s">
        <v>85</v>
      </c>
      <c r="AX27" s="195"/>
      <c r="AY27" s="195"/>
    </row>
    <row r="28" spans="2:54" ht="15" customHeight="1">
      <c r="B28" s="40" t="s">
        <v>135</v>
      </c>
      <c r="C28" s="40"/>
      <c r="D28" s="229"/>
      <c r="E28" s="122">
        <v>0.85</v>
      </c>
      <c r="F28" s="122">
        <v>1.03</v>
      </c>
      <c r="G28" s="122">
        <v>0.9</v>
      </c>
      <c r="H28" s="122">
        <v>1.01</v>
      </c>
      <c r="I28" s="124">
        <v>1</v>
      </c>
      <c r="J28" s="124">
        <v>0.86</v>
      </c>
      <c r="K28" s="124">
        <v>0.99</v>
      </c>
      <c r="L28" s="124">
        <v>0.91</v>
      </c>
      <c r="M28" s="124">
        <v>0.81</v>
      </c>
      <c r="N28" s="124">
        <v>0.88</v>
      </c>
      <c r="O28" s="124">
        <v>0.97</v>
      </c>
      <c r="P28" s="124">
        <v>0.91</v>
      </c>
      <c r="Q28" s="124">
        <v>1.06</v>
      </c>
      <c r="R28" s="124">
        <v>0.99</v>
      </c>
      <c r="S28" s="124">
        <v>1.03</v>
      </c>
      <c r="T28" s="124">
        <v>0.93</v>
      </c>
      <c r="U28" s="124">
        <v>1.01</v>
      </c>
      <c r="V28" s="124">
        <v>0.82</v>
      </c>
      <c r="W28" s="124">
        <v>0.96</v>
      </c>
      <c r="X28" s="124">
        <v>1.03</v>
      </c>
      <c r="Y28" s="124">
        <v>0.98</v>
      </c>
      <c r="Z28" s="124">
        <v>1.01</v>
      </c>
      <c r="AA28" s="124">
        <v>1.1100000000000001</v>
      </c>
      <c r="AB28" s="124">
        <v>1.04</v>
      </c>
      <c r="AC28" s="124">
        <v>1.1200000000000001</v>
      </c>
      <c r="AD28" s="124">
        <v>1.06</v>
      </c>
      <c r="AE28" s="124">
        <v>0.89</v>
      </c>
      <c r="AF28" s="124">
        <v>1</v>
      </c>
      <c r="AG28" s="124">
        <v>0.94</v>
      </c>
      <c r="AH28" s="124">
        <v>0.9</v>
      </c>
      <c r="AI28" s="124">
        <v>0.92</v>
      </c>
      <c r="AJ28" s="124">
        <v>0.87</v>
      </c>
      <c r="AK28" s="124">
        <v>0.91</v>
      </c>
      <c r="AL28" s="124">
        <v>0.76</v>
      </c>
      <c r="AM28" s="124">
        <v>0.79</v>
      </c>
      <c r="AN28" s="124">
        <v>0.78</v>
      </c>
      <c r="AO28" s="124">
        <v>0.88</v>
      </c>
      <c r="AP28" s="124">
        <v>0.81</v>
      </c>
      <c r="AQ28" s="124">
        <v>0.85</v>
      </c>
      <c r="AR28" s="124">
        <v>0.82</v>
      </c>
      <c r="AS28" s="333">
        <v>0.89</v>
      </c>
      <c r="AT28" s="298" t="s">
        <v>85</v>
      </c>
      <c r="AX28" s="195"/>
      <c r="AY28" s="195"/>
    </row>
    <row r="29" spans="2:54" ht="15" customHeight="1" thickBot="1">
      <c r="B29" s="41" t="s">
        <v>72</v>
      </c>
      <c r="C29" s="41" t="s">
        <v>16</v>
      </c>
      <c r="D29" s="178">
        <v>23652.835999999999</v>
      </c>
      <c r="E29" s="125">
        <v>21296</v>
      </c>
      <c r="F29" s="125">
        <v>21193</v>
      </c>
      <c r="G29" s="125">
        <v>23520</v>
      </c>
      <c r="H29" s="125">
        <v>20643</v>
      </c>
      <c r="I29" s="125">
        <v>20335</v>
      </c>
      <c r="J29" s="125">
        <v>6277</v>
      </c>
      <c r="K29" s="125">
        <v>4933</v>
      </c>
      <c r="L29" s="125">
        <v>11210</v>
      </c>
      <c r="M29" s="125">
        <v>6049</v>
      </c>
      <c r="N29" s="125">
        <v>17259</v>
      </c>
      <c r="O29" s="125">
        <f>P29-N29</f>
        <v>6456</v>
      </c>
      <c r="P29" s="125">
        <v>23715</v>
      </c>
      <c r="Q29" s="125">
        <v>5581</v>
      </c>
      <c r="R29" s="125">
        <v>4933</v>
      </c>
      <c r="S29" s="125">
        <f>Q29+R29</f>
        <v>10514</v>
      </c>
      <c r="T29" s="125">
        <f>U29-S29</f>
        <v>5844</v>
      </c>
      <c r="U29" s="125">
        <v>16358</v>
      </c>
      <c r="V29" s="125">
        <f>W29-U29</f>
        <v>5909.8739999999998</v>
      </c>
      <c r="W29" s="125">
        <f>22267874/1000</f>
        <v>22267.874</v>
      </c>
      <c r="X29" s="125">
        <v>5662.7</v>
      </c>
      <c r="Y29" s="125">
        <v>3968.9720000000002</v>
      </c>
      <c r="Z29" s="125">
        <f>Y29+X29</f>
        <v>9631.6720000000005</v>
      </c>
      <c r="AA29" s="125">
        <f t="shared" ref="AA29" si="27">AB29-Z29</f>
        <v>4770.1029999999992</v>
      </c>
      <c r="AB29" s="125">
        <v>14401.775</v>
      </c>
      <c r="AC29" s="125">
        <f t="shared" ref="AC29" si="28">AD29-AB29</f>
        <v>5345.1020000000008</v>
      </c>
      <c r="AD29" s="125">
        <v>19746.877</v>
      </c>
      <c r="AE29" s="125">
        <f>4670506/1000</f>
        <v>4670.5060000000003</v>
      </c>
      <c r="AF29" s="127">
        <f t="shared" ref="AF29:AH29" si="29">AG29-AE29</f>
        <v>3625.5250000000005</v>
      </c>
      <c r="AG29" s="127">
        <v>8296.0310000000009</v>
      </c>
      <c r="AH29" s="125">
        <f t="shared" si="29"/>
        <v>4718.0759999999991</v>
      </c>
      <c r="AI29" s="125">
        <v>13014.107</v>
      </c>
      <c r="AJ29" s="125">
        <f t="shared" ref="AJ29" si="30">AK29-AI29</f>
        <v>5295.1929999999993</v>
      </c>
      <c r="AK29" s="265">
        <v>18309.3</v>
      </c>
      <c r="AL29" s="125">
        <v>5880.0770000000002</v>
      </c>
      <c r="AM29" s="125">
        <v>4358</v>
      </c>
      <c r="AN29" s="125">
        <f>AL29+AM29</f>
        <v>10238.077000000001</v>
      </c>
      <c r="AO29" s="125">
        <v>4868</v>
      </c>
      <c r="AP29" s="125">
        <f>AN29+AO29</f>
        <v>15106.077000000001</v>
      </c>
      <c r="AQ29" s="125">
        <f t="shared" ref="AQ29" si="31">AR29-AP29</f>
        <v>6396.1579999999994</v>
      </c>
      <c r="AR29" s="125">
        <v>21502.235000000001</v>
      </c>
      <c r="AS29" s="334">
        <v>6569.4939999999997</v>
      </c>
      <c r="AT29" s="302">
        <f>+AS29/AL29-1</f>
        <v>0.11724625374803765</v>
      </c>
      <c r="AX29" s="195"/>
      <c r="AY29" s="195"/>
    </row>
    <row r="30" spans="2:54">
      <c r="B30" s="38" t="s">
        <v>17</v>
      </c>
      <c r="C30" s="38" t="s">
        <v>24</v>
      </c>
      <c r="D30" s="175">
        <v>17.27</v>
      </c>
      <c r="E30" s="115">
        <v>15.78</v>
      </c>
      <c r="F30" s="115">
        <v>21.774999999999999</v>
      </c>
      <c r="G30" s="115">
        <v>44.78</v>
      </c>
      <c r="H30" s="115">
        <v>55.25</v>
      </c>
      <c r="I30" s="115">
        <v>69.849999999999994</v>
      </c>
      <c r="J30" s="115">
        <v>81.650000000000006</v>
      </c>
      <c r="K30" s="115">
        <v>78.8</v>
      </c>
      <c r="L30" s="115">
        <v>81.650000000000006</v>
      </c>
      <c r="M30" s="115">
        <v>95.55</v>
      </c>
      <c r="N30" s="115">
        <v>95.55</v>
      </c>
      <c r="O30" s="115">
        <v>106.2</v>
      </c>
      <c r="P30" s="115">
        <v>106.2</v>
      </c>
      <c r="Q30" s="115">
        <v>108</v>
      </c>
      <c r="R30" s="115">
        <v>102.5</v>
      </c>
      <c r="S30" s="115">
        <v>108</v>
      </c>
      <c r="T30" s="115">
        <v>113.6</v>
      </c>
      <c r="U30" s="115">
        <v>113.6</v>
      </c>
      <c r="V30" s="115">
        <v>89.6</v>
      </c>
      <c r="W30" s="115">
        <v>113.6</v>
      </c>
      <c r="X30" s="115">
        <v>82.45</v>
      </c>
      <c r="Y30" s="115">
        <v>83.15</v>
      </c>
      <c r="Z30" s="115">
        <v>83.15</v>
      </c>
      <c r="AA30" s="115">
        <v>83.45</v>
      </c>
      <c r="AB30" s="115">
        <v>83.45</v>
      </c>
      <c r="AC30" s="115">
        <v>89.25</v>
      </c>
      <c r="AD30" s="115">
        <v>89.25</v>
      </c>
      <c r="AE30" s="115">
        <v>86.45</v>
      </c>
      <c r="AF30" s="115">
        <v>77.5</v>
      </c>
      <c r="AG30" s="115">
        <v>86.45</v>
      </c>
      <c r="AH30" s="115">
        <v>78.25</v>
      </c>
      <c r="AI30" s="115">
        <v>86.45</v>
      </c>
      <c r="AJ30" s="115">
        <v>78.8</v>
      </c>
      <c r="AK30" s="115">
        <v>86.45</v>
      </c>
      <c r="AL30" s="115">
        <v>74.5</v>
      </c>
      <c r="AM30" s="115">
        <v>68.75</v>
      </c>
      <c r="AN30" s="115">
        <v>74.5</v>
      </c>
      <c r="AO30" s="115">
        <v>67.849999999999994</v>
      </c>
      <c r="AP30" s="115">
        <v>74.5</v>
      </c>
      <c r="AQ30" s="115">
        <v>69.099999999999994</v>
      </c>
      <c r="AR30" s="115">
        <v>74.5</v>
      </c>
      <c r="AS30" s="117">
        <v>67.900000000000006</v>
      </c>
      <c r="AT30" s="303">
        <f>+AS30/AL30-1</f>
        <v>-8.8590604026845599E-2</v>
      </c>
      <c r="AX30" s="195"/>
      <c r="AY30" s="195"/>
    </row>
    <row r="31" spans="2:54" ht="15" customHeight="1">
      <c r="B31" s="38" t="s">
        <v>18</v>
      </c>
      <c r="C31" s="38" t="s">
        <v>24</v>
      </c>
      <c r="D31" s="175">
        <v>11.585000000000001</v>
      </c>
      <c r="E31" s="115">
        <v>10.035</v>
      </c>
      <c r="F31" s="115">
        <v>14.744999999999999</v>
      </c>
      <c r="G31" s="115">
        <v>20</v>
      </c>
      <c r="H31" s="115">
        <v>38.04</v>
      </c>
      <c r="I31" s="115">
        <v>29.04</v>
      </c>
      <c r="J31" s="115">
        <v>59.6</v>
      </c>
      <c r="K31" s="115">
        <v>61.6</v>
      </c>
      <c r="L31" s="115">
        <v>59.6</v>
      </c>
      <c r="M31" s="115">
        <v>77.7</v>
      </c>
      <c r="N31" s="115">
        <v>59.6</v>
      </c>
      <c r="O31" s="115">
        <v>85.55</v>
      </c>
      <c r="P31" s="115">
        <v>59.6</v>
      </c>
      <c r="Q31" s="115">
        <v>84.05</v>
      </c>
      <c r="R31" s="115">
        <v>79.2</v>
      </c>
      <c r="S31" s="115">
        <v>79.2</v>
      </c>
      <c r="T31" s="115">
        <v>85</v>
      </c>
      <c r="U31" s="115">
        <v>79.2</v>
      </c>
      <c r="V31" s="115">
        <v>75.75</v>
      </c>
      <c r="W31" s="115">
        <v>75.75</v>
      </c>
      <c r="X31" s="115">
        <v>72.150000000000006</v>
      </c>
      <c r="Y31" s="115">
        <v>68.05</v>
      </c>
      <c r="Z31" s="115">
        <v>68.05</v>
      </c>
      <c r="AA31" s="115">
        <v>69.8</v>
      </c>
      <c r="AB31" s="115">
        <v>68.05</v>
      </c>
      <c r="AC31" s="115">
        <v>74.349999999999994</v>
      </c>
      <c r="AD31" s="115">
        <v>68.05</v>
      </c>
      <c r="AE31" s="115">
        <v>62.6</v>
      </c>
      <c r="AF31" s="115">
        <v>65.3</v>
      </c>
      <c r="AG31" s="115">
        <v>62.6</v>
      </c>
      <c r="AH31" s="115">
        <v>72.099999999999994</v>
      </c>
      <c r="AI31" s="115">
        <v>62.6</v>
      </c>
      <c r="AJ31" s="115">
        <v>68.3</v>
      </c>
      <c r="AK31" s="115">
        <v>62.6</v>
      </c>
      <c r="AL31" s="115">
        <v>65.400000000000006</v>
      </c>
      <c r="AM31" s="115">
        <v>61.55</v>
      </c>
      <c r="AN31" s="115">
        <v>61.55</v>
      </c>
      <c r="AO31" s="115">
        <v>59.6</v>
      </c>
      <c r="AP31" s="115">
        <v>59.6</v>
      </c>
      <c r="AQ31" s="115">
        <v>60.9</v>
      </c>
      <c r="AR31" s="115">
        <v>59.6</v>
      </c>
      <c r="AS31" s="117">
        <v>57.6</v>
      </c>
      <c r="AT31" s="299">
        <f>+AS31/AL31-1</f>
        <v>-0.11926605504587162</v>
      </c>
      <c r="AX31" s="195"/>
      <c r="AY31" s="195"/>
    </row>
    <row r="32" spans="2:54" ht="15" customHeight="1">
      <c r="B32" s="38" t="s">
        <v>19</v>
      </c>
      <c r="C32" s="38" t="s">
        <v>24</v>
      </c>
      <c r="D32" s="175">
        <v>11.86</v>
      </c>
      <c r="E32" s="115">
        <v>15.175000000000001</v>
      </c>
      <c r="F32" s="115">
        <v>20.145</v>
      </c>
      <c r="G32" s="115">
        <v>37.24</v>
      </c>
      <c r="H32" s="115">
        <v>44.74</v>
      </c>
      <c r="I32" s="115">
        <v>69.849999999999994</v>
      </c>
      <c r="J32" s="115">
        <v>62</v>
      </c>
      <c r="K32" s="115">
        <v>77.650000000000006</v>
      </c>
      <c r="L32" s="115">
        <v>77.650000000000006</v>
      </c>
      <c r="M32" s="115">
        <v>87.7</v>
      </c>
      <c r="N32" s="115">
        <v>87.7</v>
      </c>
      <c r="O32" s="115">
        <v>98.9</v>
      </c>
      <c r="P32" s="260">
        <v>98.9</v>
      </c>
      <c r="Q32" s="260">
        <v>95.5</v>
      </c>
      <c r="R32" s="260">
        <v>93.35</v>
      </c>
      <c r="S32" s="260">
        <v>93.35</v>
      </c>
      <c r="T32" s="260">
        <v>87.45</v>
      </c>
      <c r="U32" s="260">
        <v>87.45</v>
      </c>
      <c r="V32" s="260">
        <v>78.650000000000006</v>
      </c>
      <c r="W32" s="260">
        <v>78.650000000000006</v>
      </c>
      <c r="X32" s="260">
        <v>80</v>
      </c>
      <c r="Y32" s="260">
        <v>73.45</v>
      </c>
      <c r="Z32" s="260">
        <v>73.45</v>
      </c>
      <c r="AA32" s="260">
        <v>77.05</v>
      </c>
      <c r="AB32" s="260">
        <v>77.05</v>
      </c>
      <c r="AC32" s="260">
        <v>84.05</v>
      </c>
      <c r="AD32" s="260">
        <v>84.05</v>
      </c>
      <c r="AE32" s="260">
        <v>67.75</v>
      </c>
      <c r="AF32" s="260">
        <v>73.650000000000006</v>
      </c>
      <c r="AG32" s="260">
        <v>73.650000000000006</v>
      </c>
      <c r="AH32" s="260">
        <v>74.5</v>
      </c>
      <c r="AI32" s="260">
        <v>74.5</v>
      </c>
      <c r="AJ32" s="260">
        <v>70</v>
      </c>
      <c r="AK32" s="260">
        <v>70</v>
      </c>
      <c r="AL32" s="260">
        <v>65.45</v>
      </c>
      <c r="AM32" s="260">
        <v>65.150000000000006</v>
      </c>
      <c r="AN32" s="260">
        <v>65.150000000000006</v>
      </c>
      <c r="AO32" s="260">
        <v>61.9</v>
      </c>
      <c r="AP32" s="260">
        <v>61.9</v>
      </c>
      <c r="AQ32" s="260">
        <v>62</v>
      </c>
      <c r="AR32" s="260">
        <v>62</v>
      </c>
      <c r="AS32" s="335">
        <v>65.650000000000006</v>
      </c>
      <c r="AT32" s="298">
        <f>+AS32/AL32-1</f>
        <v>3.0557677616500634E-3</v>
      </c>
      <c r="AX32" s="195"/>
      <c r="AY32" s="195"/>
    </row>
    <row r="33" spans="1:51" ht="15" customHeight="1">
      <c r="B33" s="38" t="s">
        <v>20</v>
      </c>
      <c r="C33" s="38" t="s">
        <v>15</v>
      </c>
      <c r="D33" s="175">
        <v>-22.458300000000001</v>
      </c>
      <c r="E33" s="115">
        <v>27.951096121416501</v>
      </c>
      <c r="F33" s="115">
        <v>32.751235584843471</v>
      </c>
      <c r="G33" s="115">
        <v>84.85976669148674</v>
      </c>
      <c r="H33" s="115">
        <f>0.201396348012889*100</f>
        <v>20.139634801288899</v>
      </c>
      <c r="I33" s="115">
        <v>56.12427358068841</v>
      </c>
      <c r="J33" s="115">
        <v>-11.238367931281312</v>
      </c>
      <c r="K33" s="115">
        <f>0.25241935483871*100</f>
        <v>25.241935483870996</v>
      </c>
      <c r="L33" s="115">
        <v>11.166785969935589</v>
      </c>
      <c r="M33" s="115">
        <v>12.94269156471346</v>
      </c>
      <c r="N33" s="115">
        <v>25.554760200429506</v>
      </c>
      <c r="O33" s="115">
        <v>12.77080957810719</v>
      </c>
      <c r="P33" s="115">
        <v>41.589119541875476</v>
      </c>
      <c r="Q33" s="115">
        <v>-3.4378159757330717</v>
      </c>
      <c r="R33" s="115">
        <f>-0.0225130890052356*100</f>
        <v>-2.25130890052356</v>
      </c>
      <c r="S33" s="115">
        <f>-0.0561172901921133*100</f>
        <v>-5.6117290192113298</v>
      </c>
      <c r="T33" s="115">
        <v>-6.3202999464381238</v>
      </c>
      <c r="U33" s="115">
        <v>-11.577350859453993</v>
      </c>
      <c r="V33" s="115">
        <v>-10.062893081761004</v>
      </c>
      <c r="W33" s="115">
        <v>-20.475227502527805</v>
      </c>
      <c r="X33" s="115">
        <v>1.7164653528289886</v>
      </c>
      <c r="Y33" s="115">
        <v>-8.1874999999999929</v>
      </c>
      <c r="Z33" s="115">
        <v>-6.6115702479338845</v>
      </c>
      <c r="AA33" s="115">
        <v>4.9012933968686001</v>
      </c>
      <c r="AB33" s="115">
        <v>-2.0343293070565927</v>
      </c>
      <c r="AC33" s="115">
        <v>9.0850097339389979</v>
      </c>
      <c r="AD33" s="115">
        <v>6.8658614113159544</v>
      </c>
      <c r="AE33" s="115">
        <v>-19.393218322427121</v>
      </c>
      <c r="AF33" s="115">
        <v>8.708487084870864</v>
      </c>
      <c r="AG33" s="115">
        <v>-12.373587150505639</v>
      </c>
      <c r="AH33" s="115">
        <v>1.1541072640868899</v>
      </c>
      <c r="AI33" s="115">
        <v>-11.362284354550855</v>
      </c>
      <c r="AJ33" s="115">
        <v>-6.0402684563758413</v>
      </c>
      <c r="AK33" s="115">
        <v>-16.7</v>
      </c>
      <c r="AL33" s="115">
        <v>-6.5</v>
      </c>
      <c r="AM33" s="115">
        <v>-4.583651642475095E-3</v>
      </c>
      <c r="AN33" s="115">
        <v>-6.9285714285714173</v>
      </c>
      <c r="AO33" s="115">
        <v>-4.9884881043745333</v>
      </c>
      <c r="AP33" s="115">
        <v>-11.571428571428577</v>
      </c>
      <c r="AQ33" s="115">
        <v>0.1615508885298933</v>
      </c>
      <c r="AR33" s="115">
        <v>-11.428571428571432</v>
      </c>
      <c r="AS33" s="117">
        <v>5.8870967741935676</v>
      </c>
      <c r="AT33" s="299" t="s">
        <v>85</v>
      </c>
      <c r="AX33" s="195"/>
      <c r="AY33" s="195"/>
    </row>
    <row r="34" spans="1:51" ht="15" customHeight="1">
      <c r="B34" s="38" t="s">
        <v>21</v>
      </c>
      <c r="C34" s="38" t="s">
        <v>12</v>
      </c>
      <c r="D34" s="175">
        <v>4120.3500359600002</v>
      </c>
      <c r="E34" s="115">
        <v>5272.0330350499999</v>
      </c>
      <c r="F34" s="115">
        <v>6998.6889944700006</v>
      </c>
      <c r="G34" s="115">
        <v>12937.760146640001</v>
      </c>
      <c r="H34" s="115">
        <f>44.74*347.415686</f>
        <v>15543.377791640001</v>
      </c>
      <c r="I34" s="115">
        <v>24266.985667099998</v>
      </c>
      <c r="J34" s="115">
        <v>21539.772531999999</v>
      </c>
      <c r="K34" s="115">
        <v>26976.828017900003</v>
      </c>
      <c r="L34" s="115">
        <v>26976.828017900003</v>
      </c>
      <c r="M34" s="115">
        <v>30468.3556622</v>
      </c>
      <c r="N34" s="115">
        <v>30468.3556622</v>
      </c>
      <c r="O34" s="115">
        <v>34359.411345400003</v>
      </c>
      <c r="P34" s="115">
        <v>34359.411345400003</v>
      </c>
      <c r="Q34" s="115">
        <v>33178.198013000001</v>
      </c>
      <c r="R34" s="115">
        <v>32431.254288099997</v>
      </c>
      <c r="S34" s="115">
        <v>32431.254288099997</v>
      </c>
      <c r="T34" s="115">
        <v>30381.501740700001</v>
      </c>
      <c r="U34" s="115">
        <v>30381.501740700001</v>
      </c>
      <c r="V34" s="115">
        <v>27324.2437039</v>
      </c>
      <c r="W34" s="115">
        <v>27324.2437039</v>
      </c>
      <c r="X34" s="115">
        <v>27793.25488</v>
      </c>
      <c r="Y34" s="115">
        <v>25517.682136700001</v>
      </c>
      <c r="Z34" s="115">
        <v>25517.682136700001</v>
      </c>
      <c r="AA34" s="115">
        <v>26768.378606299997</v>
      </c>
      <c r="AB34" s="115">
        <v>26768.378606299997</v>
      </c>
      <c r="AC34" s="115">
        <v>29200.288408299999</v>
      </c>
      <c r="AD34" s="115">
        <v>29200.288408299999</v>
      </c>
      <c r="AE34" s="115">
        <v>23537.412726499999</v>
      </c>
      <c r="AF34" s="115">
        <v>25587.165273900002</v>
      </c>
      <c r="AG34" s="115">
        <v>25587.165273900002</v>
      </c>
      <c r="AH34" s="115">
        <v>25882.468606999999</v>
      </c>
      <c r="AI34" s="115">
        <v>25882.468606999999</v>
      </c>
      <c r="AJ34" s="115">
        <v>24319.098020000001</v>
      </c>
      <c r="AK34" s="115">
        <v>24319.098020000001</v>
      </c>
      <c r="AL34" s="115">
        <v>22738.356648699999</v>
      </c>
      <c r="AM34" s="115">
        <v>22634.131942900003</v>
      </c>
      <c r="AN34" s="115">
        <v>22634.131942900003</v>
      </c>
      <c r="AO34" s="115">
        <v>21505.0309634</v>
      </c>
      <c r="AP34" s="115">
        <v>21505.0309634</v>
      </c>
      <c r="AQ34" s="115">
        <v>21539.772531999999</v>
      </c>
      <c r="AR34" s="115">
        <v>21539.772531999999</v>
      </c>
      <c r="AS34" s="117">
        <v>22807.839785900003</v>
      </c>
      <c r="AT34" s="299">
        <f>+AS34/AL34-1</f>
        <v>3.0557677616502854E-3</v>
      </c>
      <c r="AX34" s="195"/>
      <c r="AY34" s="195"/>
    </row>
    <row r="35" spans="1:51" ht="15" customHeight="1">
      <c r="B35" s="38" t="s">
        <v>22</v>
      </c>
      <c r="C35" s="38" t="s">
        <v>15</v>
      </c>
      <c r="D35" s="175">
        <v>2.360331</v>
      </c>
      <c r="E35" s="115">
        <v>2.6789040000000002</v>
      </c>
      <c r="F35" s="115">
        <v>2.508346</v>
      </c>
      <c r="G35" s="115">
        <v>6.2</v>
      </c>
      <c r="H35" s="115">
        <v>6.2</v>
      </c>
      <c r="I35" s="115">
        <v>10.7</v>
      </c>
      <c r="J35" s="115">
        <v>8.3000000000000007</v>
      </c>
      <c r="K35" s="115">
        <v>9.6999999999999993</v>
      </c>
      <c r="L35" s="115">
        <v>9.6999999999999993</v>
      </c>
      <c r="M35" s="115">
        <v>10.3</v>
      </c>
      <c r="N35" s="115">
        <v>10.3</v>
      </c>
      <c r="O35" s="115">
        <v>11</v>
      </c>
      <c r="P35" s="115">
        <v>11</v>
      </c>
      <c r="Q35" s="115">
        <v>11.9</v>
      </c>
      <c r="R35" s="115">
        <v>13.6</v>
      </c>
      <c r="S35" s="115">
        <v>13.6</v>
      </c>
      <c r="T35" s="115">
        <v>13.8</v>
      </c>
      <c r="U35" s="115">
        <v>13.8</v>
      </c>
      <c r="V35" s="115">
        <v>10.7</v>
      </c>
      <c r="W35" s="115">
        <v>10.7</v>
      </c>
      <c r="X35" s="115">
        <v>10.7</v>
      </c>
      <c r="Y35" s="115">
        <v>10.1</v>
      </c>
      <c r="Z35" s="115">
        <v>10.1</v>
      </c>
      <c r="AA35" s="115">
        <v>10.6</v>
      </c>
      <c r="AB35" s="115">
        <v>10.6</v>
      </c>
      <c r="AC35" s="115">
        <v>11</v>
      </c>
      <c r="AD35" s="115">
        <v>11</v>
      </c>
      <c r="AE35" s="115">
        <v>8.7485599999999994</v>
      </c>
      <c r="AF35" s="115">
        <v>9.6</v>
      </c>
      <c r="AG35" s="115">
        <v>9.6</v>
      </c>
      <c r="AH35" s="115">
        <v>9.8000000000000007</v>
      </c>
      <c r="AI35" s="115">
        <v>9.8000000000000007</v>
      </c>
      <c r="AJ35" s="115">
        <v>9.8000000000000007</v>
      </c>
      <c r="AK35" s="115">
        <v>9.8000000000000007</v>
      </c>
      <c r="AL35" s="115">
        <v>8.14</v>
      </c>
      <c r="AM35" s="115">
        <v>7.5831999999999997</v>
      </c>
      <c r="AN35" s="115">
        <v>7.5831999999999997</v>
      </c>
      <c r="AO35" s="115">
        <v>7</v>
      </c>
      <c r="AP35" s="115">
        <v>7</v>
      </c>
      <c r="AQ35" s="115">
        <v>6.2</v>
      </c>
      <c r="AR35" s="115">
        <v>6.2</v>
      </c>
      <c r="AS35" s="117">
        <v>6.5262000000000002</v>
      </c>
      <c r="AT35" s="299" t="s">
        <v>85</v>
      </c>
      <c r="AX35" s="195"/>
      <c r="AY35" s="195"/>
    </row>
    <row r="36" spans="1:51" ht="15" customHeight="1">
      <c r="B36" s="38" t="s">
        <v>23</v>
      </c>
      <c r="C36" s="38" t="s">
        <v>12</v>
      </c>
      <c r="D36" s="175">
        <v>1266.9687632799992</v>
      </c>
      <c r="E36" s="115">
        <v>997.83280915000012</v>
      </c>
      <c r="F36" s="115">
        <v>1032.4630365099999</v>
      </c>
      <c r="G36" s="115">
        <v>3802.9960616800008</v>
      </c>
      <c r="H36" s="115">
        <v>4399.9368206599966</v>
      </c>
      <c r="I36" s="115">
        <v>4742.0709965600008</v>
      </c>
      <c r="J36" s="115">
        <v>2242.9071995999998</v>
      </c>
      <c r="K36" s="115">
        <v>2299.9956439000002</v>
      </c>
      <c r="L36" s="115">
        <v>4542.9028435</v>
      </c>
      <c r="M36" s="115">
        <v>1658.6619693000002</v>
      </c>
      <c r="N36" s="115">
        <v>6201.5648128000003</v>
      </c>
      <c r="O36" s="115">
        <v>1551.4737601000004</v>
      </c>
      <c r="P36" s="115">
        <v>7753.0385729000027</v>
      </c>
      <c r="Q36" s="115">
        <v>1823.204992499999</v>
      </c>
      <c r="R36" s="115">
        <v>2152.6009078999996</v>
      </c>
      <c r="S36" s="115">
        <v>3975.8059003999988</v>
      </c>
      <c r="T36" s="115">
        <v>1979.7024195000004</v>
      </c>
      <c r="U36" s="115">
        <v>5955.5083199000001</v>
      </c>
      <c r="V36" s="115">
        <v>1398.5745477</v>
      </c>
      <c r="W36" s="115">
        <v>7354.082867600001</v>
      </c>
      <c r="X36" s="115">
        <v>1287.1771593999997</v>
      </c>
      <c r="Y36" s="115">
        <v>1239.6860903999996</v>
      </c>
      <c r="Z36" s="115">
        <v>2526.8632498000006</v>
      </c>
      <c r="AA36" s="115">
        <v>983.88281029999996</v>
      </c>
      <c r="AB36" s="115">
        <v>3510.7460601000016</v>
      </c>
      <c r="AC36" s="115">
        <v>1391.6572712000002</v>
      </c>
      <c r="AD36" s="115">
        <v>4902.4033313000009</v>
      </c>
      <c r="AE36" s="115">
        <v>1414.0007222999998</v>
      </c>
      <c r="AF36" s="115">
        <v>1373.9866468</v>
      </c>
      <c r="AG36" s="115">
        <v>2787.9873691000003</v>
      </c>
      <c r="AH36" s="115">
        <v>982.56143890000033</v>
      </c>
      <c r="AI36" s="115">
        <v>3770.5488079999986</v>
      </c>
      <c r="AJ36" s="115">
        <v>987.01413430000002</v>
      </c>
      <c r="AK36" s="115">
        <v>4757.5629423</v>
      </c>
      <c r="AL36" s="115">
        <v>1190.2501295</v>
      </c>
      <c r="AM36" s="115">
        <v>1118.3166360999999</v>
      </c>
      <c r="AN36" s="115">
        <v>2308.5667656000005</v>
      </c>
      <c r="AO36" s="115">
        <v>966.74354799999992</v>
      </c>
      <c r="AP36" s="115">
        <v>3275.3103136000022</v>
      </c>
      <c r="AQ36" s="115">
        <v>957.97606740000015</v>
      </c>
      <c r="AR36" s="115">
        <v>4233.2863810000017</v>
      </c>
      <c r="AS36" s="117">
        <v>1492.2538964</v>
      </c>
      <c r="AT36" s="299">
        <f>+AS36/AL36-1</f>
        <v>0.25373134555075905</v>
      </c>
      <c r="AX36" s="195"/>
      <c r="AY36" s="195"/>
    </row>
    <row r="37" spans="1:51" ht="15" customHeight="1">
      <c r="B37" s="38" t="s">
        <v>83</v>
      </c>
      <c r="C37" s="38" t="s">
        <v>5</v>
      </c>
      <c r="D37" s="177">
        <v>365299.00806451612</v>
      </c>
      <c r="E37" s="123">
        <v>314328.2891566265</v>
      </c>
      <c r="F37" s="123">
        <v>242541.2145748988</v>
      </c>
      <c r="G37" s="123">
        <v>459485.09311740892</v>
      </c>
      <c r="H37" s="123">
        <v>379238.5</v>
      </c>
      <c r="I37" s="123">
        <v>417948.76679841895</v>
      </c>
      <c r="J37" s="123">
        <v>515554.88888888888</v>
      </c>
      <c r="K37" s="123">
        <v>538707.29032258061</v>
      </c>
      <c r="L37" s="123">
        <v>527038.48</v>
      </c>
      <c r="M37" s="123">
        <v>292958.96969696973</v>
      </c>
      <c r="N37" s="123">
        <v>446152.36649214657</v>
      </c>
      <c r="O37" s="123">
        <v>265452.5396825397</v>
      </c>
      <c r="P37" s="123">
        <v>401333.11811023625</v>
      </c>
      <c r="Q37" s="123">
        <v>305214.40625</v>
      </c>
      <c r="R37" s="123">
        <v>375632.96774193546</v>
      </c>
      <c r="S37" s="123">
        <v>339864.80952380953</v>
      </c>
      <c r="T37" s="123">
        <v>302395.30303030304</v>
      </c>
      <c r="U37" s="123">
        <v>326984.66666666669</v>
      </c>
      <c r="V37" s="123">
        <v>268786</v>
      </c>
      <c r="W37" s="123">
        <v>312606.17254901963</v>
      </c>
      <c r="X37" s="123">
        <v>256080.12307692308</v>
      </c>
      <c r="Y37" s="123">
        <v>266379.19354838709</v>
      </c>
      <c r="Z37" s="123">
        <v>261108.0157480315</v>
      </c>
      <c r="AA37" s="123">
        <v>199707.5076923077</v>
      </c>
      <c r="AB37" s="123">
        <v>240321.38541666666</v>
      </c>
      <c r="AC37" s="123">
        <v>269859.61290322582</v>
      </c>
      <c r="AD37" s="123">
        <v>247531.50393700789</v>
      </c>
      <c r="AE37" s="123">
        <v>317539.17460317462</v>
      </c>
      <c r="AF37" s="123">
        <v>299584.92063492065</v>
      </c>
      <c r="AG37" s="123">
        <v>308562.04761904763</v>
      </c>
      <c r="AH37" s="123">
        <v>198042.63636363635</v>
      </c>
      <c r="AI37" s="123">
        <v>270571</v>
      </c>
      <c r="AJ37" s="123">
        <v>216198.80645161291</v>
      </c>
      <c r="AK37" s="123">
        <v>257299.04724409449</v>
      </c>
      <c r="AL37" s="123">
        <v>266610.22222222225</v>
      </c>
      <c r="AM37" s="123">
        <v>272841.16129032261</v>
      </c>
      <c r="AN37" s="123">
        <v>269700.76799999998</v>
      </c>
      <c r="AO37" s="123">
        <v>232558.33333333334</v>
      </c>
      <c r="AP37" s="123">
        <v>256866.20942408376</v>
      </c>
      <c r="AQ37" s="123">
        <v>241493.74193548388</v>
      </c>
      <c r="AR37" s="123">
        <v>253099.04347826086</v>
      </c>
      <c r="AS37" s="301">
        <v>377241.52380952379</v>
      </c>
      <c r="AT37" s="299">
        <f>+AS37/AL37-1</f>
        <v>0.41495521313916184</v>
      </c>
      <c r="AX37" s="195"/>
      <c r="AY37" s="195"/>
    </row>
    <row r="38" spans="1:51" ht="15" customHeight="1" thickBot="1">
      <c r="A38" s="28"/>
      <c r="B38" s="118"/>
      <c r="C38" s="82"/>
      <c r="D38" s="118"/>
      <c r="E38" s="118"/>
      <c r="F38" s="118"/>
      <c r="G38" s="152"/>
      <c r="H38" s="152"/>
      <c r="I38" s="152"/>
      <c r="J38" s="152"/>
      <c r="K38" s="152"/>
      <c r="L38" s="152"/>
      <c r="M38" s="152"/>
      <c r="N38" s="152"/>
      <c r="O38" s="281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18"/>
      <c r="AT38" s="118"/>
      <c r="AX38" s="195"/>
      <c r="AY38" s="195"/>
    </row>
    <row r="39" spans="1:51" ht="15" customHeight="1">
      <c r="A39" s="49"/>
      <c r="B39" s="36"/>
      <c r="C39" s="36"/>
      <c r="D39" s="179">
        <v>42369</v>
      </c>
      <c r="E39" s="153">
        <v>42735</v>
      </c>
      <c r="F39" s="169">
        <v>43100</v>
      </c>
      <c r="G39" s="169">
        <v>43465</v>
      </c>
      <c r="H39" s="169">
        <v>43830</v>
      </c>
      <c r="I39" s="169">
        <v>44196</v>
      </c>
      <c r="J39" s="169">
        <v>44286</v>
      </c>
      <c r="K39" s="169"/>
      <c r="L39" s="169" t="s">
        <v>170</v>
      </c>
      <c r="N39" s="169">
        <v>44469</v>
      </c>
      <c r="O39" s="282"/>
      <c r="P39" s="169">
        <v>44561</v>
      </c>
      <c r="Q39" s="169">
        <v>44651</v>
      </c>
      <c r="R39" s="169"/>
      <c r="S39" s="169" t="s">
        <v>169</v>
      </c>
      <c r="T39" s="172"/>
      <c r="U39" s="169">
        <v>44834</v>
      </c>
      <c r="V39" s="169"/>
      <c r="W39" s="169">
        <v>44926</v>
      </c>
      <c r="X39" s="169">
        <v>45016</v>
      </c>
      <c r="Y39" s="169"/>
      <c r="Z39" s="169">
        <v>45107</v>
      </c>
      <c r="AA39" s="169"/>
      <c r="AB39" s="169">
        <v>45199</v>
      </c>
      <c r="AC39" s="169"/>
      <c r="AD39" s="169">
        <v>45291</v>
      </c>
      <c r="AE39" s="169">
        <v>45382</v>
      </c>
      <c r="AF39" s="169"/>
      <c r="AG39" s="169">
        <v>45473</v>
      </c>
      <c r="AH39" s="169"/>
      <c r="AI39" s="169">
        <v>45565</v>
      </c>
      <c r="AJ39" s="169"/>
      <c r="AK39" s="169">
        <v>45657</v>
      </c>
      <c r="AL39" s="169">
        <v>45747</v>
      </c>
      <c r="AM39" s="169"/>
      <c r="AN39" s="169">
        <v>45838</v>
      </c>
      <c r="AO39" s="169"/>
      <c r="AP39" s="169">
        <v>45930</v>
      </c>
      <c r="AQ39" s="169"/>
      <c r="AR39" s="169">
        <v>46022</v>
      </c>
      <c r="AS39" s="172" t="s">
        <v>207</v>
      </c>
      <c r="AT39" s="198" t="s">
        <v>2</v>
      </c>
      <c r="AU39" s="26"/>
      <c r="AX39" s="195"/>
      <c r="AY39" s="195"/>
    </row>
    <row r="40" spans="1:51" s="16" customFormat="1" ht="3.6" customHeight="1" thickBot="1">
      <c r="A40" s="22"/>
      <c r="B40" s="249"/>
      <c r="C40" s="97"/>
      <c r="D40" s="98"/>
      <c r="E40" s="154"/>
      <c r="F40" s="111"/>
      <c r="J40" s="154"/>
      <c r="K40" s="154"/>
      <c r="L40" s="154"/>
      <c r="M40" s="154"/>
      <c r="N40" s="154"/>
      <c r="O40" s="283"/>
      <c r="P40" s="154"/>
      <c r="Q40" s="154"/>
      <c r="R40" s="154"/>
      <c r="S40" s="154"/>
      <c r="T40" s="111"/>
      <c r="U40" s="154"/>
      <c r="V40" s="154"/>
      <c r="X40" s="154"/>
      <c r="Y40" s="154"/>
      <c r="Z40" s="154"/>
      <c r="AA40" s="154"/>
      <c r="AB40" s="154"/>
      <c r="AC40" s="154"/>
      <c r="AE40" s="154"/>
      <c r="AF40" s="154"/>
      <c r="AG40" s="154"/>
      <c r="AH40" s="154"/>
      <c r="AI40" s="154"/>
      <c r="AJ40" s="154"/>
      <c r="AL40" s="154"/>
      <c r="AM40" s="154"/>
      <c r="AN40" s="154"/>
      <c r="AO40" s="154"/>
      <c r="AP40" s="154"/>
      <c r="AQ40" s="154"/>
      <c r="AR40" s="206"/>
      <c r="AS40" s="214"/>
      <c r="AT40" s="197"/>
      <c r="AU40" s="8"/>
      <c r="AV40" s="8"/>
      <c r="AW40" s="8"/>
      <c r="AX40" s="195"/>
      <c r="AY40" s="195"/>
    </row>
    <row r="41" spans="1:51" ht="15" customHeight="1">
      <c r="A41" s="16"/>
      <c r="B41" s="37" t="s">
        <v>151</v>
      </c>
      <c r="C41" s="37" t="s">
        <v>12</v>
      </c>
      <c r="D41" s="180">
        <v>11762.992904999999</v>
      </c>
      <c r="E41" s="126">
        <v>11538.188113</v>
      </c>
      <c r="F41" s="126">
        <v>11283.602208</v>
      </c>
      <c r="G41" s="126">
        <v>11704.797685000003</v>
      </c>
      <c r="H41" s="126">
        <v>11838.628598000001</v>
      </c>
      <c r="I41" s="150">
        <v>11987.6684440928</v>
      </c>
      <c r="J41" s="126">
        <v>12112.546721999999</v>
      </c>
      <c r="K41" s="126"/>
      <c r="L41" s="126">
        <v>13596.091501000001</v>
      </c>
      <c r="M41" s="126"/>
      <c r="N41" s="126">
        <v>15062.2714511986</v>
      </c>
      <c r="O41" s="284"/>
      <c r="P41" s="126">
        <v>17281.364766369999</v>
      </c>
      <c r="Q41" s="126">
        <v>18198.5831</v>
      </c>
      <c r="R41" s="126"/>
      <c r="S41" s="126">
        <v>19936.42580447</v>
      </c>
      <c r="T41" s="150"/>
      <c r="U41" s="126">
        <v>23237.268612970001</v>
      </c>
      <c r="V41" s="126"/>
      <c r="W41" s="126">
        <v>19156.643982999998</v>
      </c>
      <c r="X41" s="126">
        <v>19541.28312</v>
      </c>
      <c r="Y41" s="126"/>
      <c r="Z41" s="126">
        <v>18494.080205999999</v>
      </c>
      <c r="AA41" s="126"/>
      <c r="AB41" s="126">
        <v>19295.206054999999</v>
      </c>
      <c r="AC41" s="126"/>
      <c r="AD41" s="126">
        <v>19485.316045000003</v>
      </c>
      <c r="AE41" s="126">
        <v>20197.324009</v>
      </c>
      <c r="AF41" s="126"/>
      <c r="AG41" s="126">
        <v>18567.803768039998</v>
      </c>
      <c r="AH41" s="126"/>
      <c r="AI41" s="126">
        <v>18836.535091930004</v>
      </c>
      <c r="AJ41" s="126"/>
      <c r="AK41" s="126">
        <v>18718.311030510002</v>
      </c>
      <c r="AL41" s="126">
        <v>19051.869243000001</v>
      </c>
      <c r="AM41" s="126"/>
      <c r="AN41" s="126">
        <v>17989.50066039</v>
      </c>
      <c r="AO41" s="126"/>
      <c r="AP41" s="126">
        <v>18308.591346099998</v>
      </c>
      <c r="AQ41" s="126"/>
      <c r="AR41" s="126">
        <v>18609.70115253</v>
      </c>
      <c r="AS41" s="150">
        <v>18613.756612189998</v>
      </c>
      <c r="AT41" s="303">
        <f>+AS41/AR41-1</f>
        <v>2.1792180469515365E-4</v>
      </c>
      <c r="AX41" s="195"/>
      <c r="AY41" s="195"/>
    </row>
    <row r="42" spans="1:51" ht="15" customHeight="1">
      <c r="A42" s="16"/>
      <c r="B42" s="38" t="s">
        <v>152</v>
      </c>
      <c r="C42" s="38" t="s">
        <v>12</v>
      </c>
      <c r="D42" s="175">
        <v>5433.31574</v>
      </c>
      <c r="E42" s="115">
        <v>5529.5009069999996</v>
      </c>
      <c r="F42" s="115">
        <v>5690.826787</v>
      </c>
      <c r="G42" s="115">
        <v>5941.0225850000006</v>
      </c>
      <c r="H42" s="115">
        <v>6568.0098780000008</v>
      </c>
      <c r="I42" s="115">
        <v>6807.3993362127903</v>
      </c>
      <c r="J42" s="115">
        <v>6897.5228100000004</v>
      </c>
      <c r="K42" s="115"/>
      <c r="L42" s="115">
        <v>6824.2760749999998</v>
      </c>
      <c r="M42" s="115"/>
      <c r="N42" s="115">
        <v>6553.4169901985597</v>
      </c>
      <c r="O42" s="261"/>
      <c r="P42" s="115">
        <v>6362.9487869999994</v>
      </c>
      <c r="Q42" s="115">
        <v>6092.6454850000009</v>
      </c>
      <c r="R42" s="115"/>
      <c r="S42" s="115">
        <v>5329.4516345499997</v>
      </c>
      <c r="T42" s="117"/>
      <c r="U42" s="115">
        <v>5030.3099359999997</v>
      </c>
      <c r="V42" s="115"/>
      <c r="W42" s="115">
        <v>8323.0190220000004</v>
      </c>
      <c r="X42" s="115">
        <v>9967.8940529999982</v>
      </c>
      <c r="Y42" s="115"/>
      <c r="Z42" s="115">
        <v>9420.2587579999999</v>
      </c>
      <c r="AA42" s="115"/>
      <c r="AB42" s="115">
        <v>10432.314188</v>
      </c>
      <c r="AC42" s="115"/>
      <c r="AD42" s="115">
        <v>11220.909349</v>
      </c>
      <c r="AE42" s="115">
        <v>12013.570792</v>
      </c>
      <c r="AF42" s="117"/>
      <c r="AG42" s="115">
        <v>10213.38711012</v>
      </c>
      <c r="AH42" s="115"/>
      <c r="AI42" s="115">
        <v>10693.290576309999</v>
      </c>
      <c r="AJ42" s="115"/>
      <c r="AK42" s="115">
        <v>11064.829802939999</v>
      </c>
      <c r="AL42" s="115">
        <v>11547.47957908</v>
      </c>
      <c r="AM42" s="115"/>
      <c r="AN42" s="115">
        <v>10654.66203863</v>
      </c>
      <c r="AO42" s="115"/>
      <c r="AP42" s="115">
        <v>11041.98987592</v>
      </c>
      <c r="AQ42" s="115"/>
      <c r="AR42" s="115">
        <v>11331.202982299999</v>
      </c>
      <c r="AS42" s="117">
        <v>11510.09894577</v>
      </c>
      <c r="AT42" s="299">
        <f>+AS42/AR42-1</f>
        <v>1.578790563980248E-2</v>
      </c>
      <c r="AX42" s="195"/>
      <c r="AY42" s="195"/>
    </row>
    <row r="43" spans="1:51" ht="15" customHeight="1">
      <c r="B43" s="38" t="s">
        <v>153</v>
      </c>
      <c r="C43" s="38" t="s">
        <v>15</v>
      </c>
      <c r="D43" s="175">
        <v>48.161396900200721</v>
      </c>
      <c r="E43" s="115">
        <v>50.011111174633058</v>
      </c>
      <c r="F43" s="115">
        <v>52.41</v>
      </c>
      <c r="G43" s="115">
        <v>52.7</v>
      </c>
      <c r="H43" s="115">
        <v>57.7</v>
      </c>
      <c r="I43" s="115">
        <v>58.551449752644032</v>
      </c>
      <c r="J43" s="115">
        <v>58.970621760050243</v>
      </c>
      <c r="K43" s="115"/>
      <c r="L43" s="115">
        <v>51.786472274820696</v>
      </c>
      <c r="M43" s="115"/>
      <c r="N43" s="115">
        <v>44.800019868078493</v>
      </c>
      <c r="O43" s="261"/>
      <c r="P43" s="115">
        <v>37.798210324818868</v>
      </c>
      <c r="Q43" s="115">
        <v>34.630000000000003</v>
      </c>
      <c r="R43" s="115"/>
      <c r="S43" s="115">
        <v>27.344138712907785</v>
      </c>
      <c r="T43" s="117"/>
      <c r="U43" s="115">
        <v>22.1</v>
      </c>
      <c r="V43" s="115"/>
      <c r="W43" s="115">
        <v>44.47</v>
      </c>
      <c r="X43" s="115">
        <v>52.09</v>
      </c>
      <c r="Y43" s="115"/>
      <c r="Z43" s="115">
        <v>52.085000000000001</v>
      </c>
      <c r="AA43" s="115"/>
      <c r="AB43" s="115">
        <v>55.3</v>
      </c>
      <c r="AC43" s="115"/>
      <c r="AD43" s="115">
        <v>58.86</v>
      </c>
      <c r="AE43" s="115">
        <v>60.683107305232497</v>
      </c>
      <c r="AF43" s="117"/>
      <c r="AG43" s="115">
        <v>56.281481255028297</v>
      </c>
      <c r="AH43" s="115"/>
      <c r="AI43" s="115">
        <v>58.049170656929952</v>
      </c>
      <c r="AJ43" s="115"/>
      <c r="AK43" s="115">
        <v>60.582010356658856</v>
      </c>
      <c r="AL43" s="115">
        <v>61.695570447749503</v>
      </c>
      <c r="AM43" s="115"/>
      <c r="AN43" s="115">
        <v>60.282471985214499</v>
      </c>
      <c r="AO43" s="115"/>
      <c r="AP43" s="115">
        <v>61.384073544065998</v>
      </c>
      <c r="AQ43" s="115"/>
      <c r="AR43" s="115">
        <v>61.9738202592928</v>
      </c>
      <c r="AS43" s="117">
        <v>62</v>
      </c>
      <c r="AT43" s="299" t="s">
        <v>85</v>
      </c>
      <c r="AU43" s="29"/>
      <c r="AX43" s="195"/>
      <c r="AY43" s="195"/>
    </row>
    <row r="44" spans="1:51" ht="15" customHeight="1">
      <c r="A44" s="49"/>
      <c r="B44" s="38" t="s">
        <v>124</v>
      </c>
      <c r="C44" s="38" t="s">
        <v>12</v>
      </c>
      <c r="D44" s="175">
        <v>3685.4213519216601</v>
      </c>
      <c r="E44" s="115">
        <v>3221.652583</v>
      </c>
      <c r="F44" s="115">
        <v>2843.7720277899998</v>
      </c>
      <c r="G44" s="115">
        <v>2560.7186283800002</v>
      </c>
      <c r="H44" s="115">
        <v>2256.1056932199999</v>
      </c>
      <c r="I44" s="115">
        <v>1881.19959214</v>
      </c>
      <c r="J44" s="115">
        <v>1838.5965523100001</v>
      </c>
      <c r="K44" s="115"/>
      <c r="L44" s="115">
        <v>2642.82558139</v>
      </c>
      <c r="M44" s="115"/>
      <c r="N44" s="115">
        <v>2776.2523977400001</v>
      </c>
      <c r="O44" s="261"/>
      <c r="P44" s="115">
        <v>3510.8328028599999</v>
      </c>
      <c r="Q44" s="115">
        <v>3695.8688670699999</v>
      </c>
      <c r="R44" s="115"/>
      <c r="S44" s="115">
        <v>3568.35444431</v>
      </c>
      <c r="T44" s="117"/>
      <c r="U44" s="115">
        <v>4505.7256143300001</v>
      </c>
      <c r="V44" s="115"/>
      <c r="W44" s="115">
        <v>3898.3287503400002</v>
      </c>
      <c r="X44" s="115">
        <v>2739.2562767200002</v>
      </c>
      <c r="Y44" s="115"/>
      <c r="Z44" s="115">
        <v>2943.9304294799999</v>
      </c>
      <c r="AA44" s="115"/>
      <c r="AB44" s="115">
        <v>2426.67553</v>
      </c>
      <c r="AC44" s="115"/>
      <c r="AD44" s="115">
        <v>1758.7485885999999</v>
      </c>
      <c r="AE44" s="115">
        <v>1129</v>
      </c>
      <c r="AF44" s="117"/>
      <c r="AG44" s="115">
        <v>2495.95013763</v>
      </c>
      <c r="AH44" s="115"/>
      <c r="AI44" s="115">
        <v>2370.0887668099999</v>
      </c>
      <c r="AJ44" s="115"/>
      <c r="AK44" s="115">
        <v>1976.6971817899998</v>
      </c>
      <c r="AL44" s="115">
        <v>1691.5227745499999</v>
      </c>
      <c r="AM44" s="115"/>
      <c r="AN44" s="115">
        <v>2467.8713229999998</v>
      </c>
      <c r="AO44" s="115"/>
      <c r="AP44" s="115">
        <v>2477.2349026181801</v>
      </c>
      <c r="AQ44" s="115"/>
      <c r="AR44" s="115">
        <v>2818.06130248</v>
      </c>
      <c r="AS44" s="117">
        <v>2638.6</v>
      </c>
      <c r="AT44" s="299">
        <f>+AS44/AR44-1</f>
        <v>-6.3682540306013724E-2</v>
      </c>
      <c r="AU44" s="29"/>
      <c r="AX44" s="195"/>
      <c r="AY44" s="195"/>
    </row>
    <row r="45" spans="1:51" ht="15" customHeight="1" thickBot="1">
      <c r="A45" s="22"/>
      <c r="B45" s="59" t="s">
        <v>125</v>
      </c>
      <c r="C45" s="59" t="s">
        <v>15</v>
      </c>
      <c r="D45" s="181">
        <v>67.830060469146602</v>
      </c>
      <c r="E45" s="127">
        <v>58.262990580968918</v>
      </c>
      <c r="F45" s="158">
        <v>49.97</v>
      </c>
      <c r="G45" s="158">
        <v>43.1</v>
      </c>
      <c r="H45" s="158">
        <v>34.35</v>
      </c>
      <c r="I45" s="158">
        <v>27.37</v>
      </c>
      <c r="J45" s="158">
        <v>26.655896682427432</v>
      </c>
      <c r="K45" s="158"/>
      <c r="L45" s="158">
        <v>38.726826899836063</v>
      </c>
      <c r="M45" s="158"/>
      <c r="N45" s="158">
        <v>42.363432716279604</v>
      </c>
      <c r="O45" s="285"/>
      <c r="P45" s="158">
        <v>55.18</v>
      </c>
      <c r="Q45" s="158">
        <v>60.66</v>
      </c>
      <c r="R45" s="158"/>
      <c r="S45" s="158">
        <v>66.959999999999994</v>
      </c>
      <c r="T45" s="195"/>
      <c r="U45" s="158">
        <v>89.6</v>
      </c>
      <c r="V45" s="158"/>
      <c r="W45" s="158">
        <v>46.84</v>
      </c>
      <c r="X45" s="158">
        <v>27.48</v>
      </c>
      <c r="Y45" s="158"/>
      <c r="Z45" s="158">
        <v>31.25</v>
      </c>
      <c r="AA45" s="158"/>
      <c r="AB45" s="158">
        <v>23.26</v>
      </c>
      <c r="AC45" s="158"/>
      <c r="AD45" s="158">
        <v>15.67</v>
      </c>
      <c r="AE45" s="158">
        <v>9.4</v>
      </c>
      <c r="AF45" s="195"/>
      <c r="AG45" s="158">
        <v>24.438025414280801</v>
      </c>
      <c r="AH45" s="158"/>
      <c r="AI45" s="158">
        <v>22.164260381250468</v>
      </c>
      <c r="AJ45" s="158"/>
      <c r="AK45" s="158">
        <v>17.864686732497763</v>
      </c>
      <c r="AL45" s="158">
        <v>14.6484153790101</v>
      </c>
      <c r="AM45" s="158"/>
      <c r="AN45" s="158">
        <v>23.1623613593034</v>
      </c>
      <c r="AO45" s="158"/>
      <c r="AP45" s="158">
        <v>22.434678264109401</v>
      </c>
      <c r="AQ45" s="158"/>
      <c r="AR45" s="158">
        <v>24.869921639229101</v>
      </c>
      <c r="AS45" s="195">
        <v>22.9</v>
      </c>
      <c r="AT45" s="299" t="s">
        <v>85</v>
      </c>
      <c r="AU45" s="29"/>
      <c r="AV45" s="16"/>
      <c r="AW45" s="16"/>
      <c r="AX45" s="195"/>
      <c r="AY45" s="195"/>
    </row>
    <row r="46" spans="1:51" ht="7.5" customHeight="1">
      <c r="B46" s="416"/>
      <c r="C46" s="416"/>
      <c r="D46" s="416"/>
      <c r="E46" s="416"/>
      <c r="F46" s="416"/>
      <c r="G46" s="41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6"/>
      <c r="AI46" s="416"/>
      <c r="AJ46" s="416"/>
      <c r="AK46" s="416"/>
      <c r="AL46" s="416"/>
      <c r="AM46" s="416"/>
      <c r="AN46" s="416"/>
      <c r="AO46" s="416"/>
      <c r="AP46" s="416"/>
      <c r="AQ46" s="416"/>
      <c r="AR46" s="416"/>
      <c r="AS46" s="416"/>
      <c r="AT46" s="416"/>
      <c r="AX46" s="32"/>
    </row>
    <row r="47" spans="1:51" ht="12" customHeight="1">
      <c r="B47" s="415"/>
      <c r="C47" s="415"/>
      <c r="D47" s="415"/>
      <c r="E47" s="415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  <c r="AC47" s="415"/>
      <c r="AD47" s="415"/>
      <c r="AE47" s="415"/>
      <c r="AF47" s="415"/>
      <c r="AG47" s="415"/>
      <c r="AH47" s="415"/>
      <c r="AI47" s="415"/>
      <c r="AJ47" s="415"/>
      <c r="AK47" s="415"/>
      <c r="AL47" s="415"/>
      <c r="AM47" s="415"/>
      <c r="AN47" s="415"/>
      <c r="AO47" s="415"/>
      <c r="AP47" s="415"/>
      <c r="AQ47" s="415"/>
      <c r="AR47" s="415"/>
      <c r="AS47" s="415"/>
      <c r="AT47" s="415"/>
      <c r="AX47" s="34"/>
    </row>
    <row r="48" spans="1:51" ht="12" customHeigh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  <c r="R48" s="414"/>
      <c r="S48" s="414"/>
      <c r="T48" s="414"/>
      <c r="U48" s="414"/>
      <c r="V48" s="414"/>
      <c r="W48" s="414"/>
      <c r="X48" s="414"/>
      <c r="Y48" s="414"/>
      <c r="Z48" s="414"/>
      <c r="AA48" s="414"/>
      <c r="AB48" s="414"/>
      <c r="AC48" s="414"/>
      <c r="AD48" s="414"/>
      <c r="AE48" s="414"/>
      <c r="AF48" s="414"/>
      <c r="AG48" s="414"/>
      <c r="AH48" s="414"/>
      <c r="AI48" s="414"/>
      <c r="AJ48" s="414"/>
      <c r="AK48" s="414"/>
      <c r="AL48" s="414"/>
      <c r="AM48" s="414"/>
      <c r="AN48" s="414"/>
      <c r="AO48" s="414"/>
      <c r="AP48" s="414"/>
      <c r="AQ48" s="414"/>
      <c r="AR48" s="414"/>
      <c r="AS48" s="414"/>
      <c r="AT48" s="414"/>
      <c r="AX48" s="34"/>
    </row>
    <row r="49" spans="2:50">
      <c r="B49" s="220"/>
      <c r="C49" s="221"/>
      <c r="D49" s="222"/>
      <c r="E49" s="222"/>
      <c r="F49" s="222"/>
      <c r="G49" s="222"/>
      <c r="H49" s="222"/>
      <c r="I49" s="222"/>
      <c r="J49" s="235"/>
      <c r="K49" s="235"/>
      <c r="L49" s="235"/>
      <c r="M49" s="235"/>
      <c r="N49" s="235"/>
      <c r="O49" s="286"/>
      <c r="P49" s="222"/>
      <c r="Q49" s="235"/>
      <c r="R49" s="235"/>
      <c r="S49" s="235"/>
      <c r="T49" s="222"/>
      <c r="U49" s="222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22"/>
      <c r="AG49" s="222"/>
      <c r="AH49" s="235"/>
      <c r="AI49" s="235"/>
      <c r="AJ49" s="235"/>
      <c r="AK49" s="235"/>
      <c r="AL49" s="235"/>
      <c r="AM49" s="235"/>
      <c r="AN49" s="235"/>
      <c r="AO49" s="235"/>
      <c r="AP49" s="235"/>
      <c r="AQ49" s="235"/>
      <c r="AR49" s="235"/>
      <c r="AS49" s="222"/>
      <c r="AT49" s="222"/>
      <c r="AX49" s="35"/>
    </row>
    <row r="50" spans="2:50" ht="12" customHeight="1">
      <c r="B50" s="417"/>
      <c r="C50" s="417"/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  <c r="AC50" s="417"/>
      <c r="AD50" s="417"/>
      <c r="AE50" s="417"/>
      <c r="AF50" s="417"/>
      <c r="AG50" s="417"/>
      <c r="AH50" s="417"/>
      <c r="AI50" s="417"/>
      <c r="AJ50" s="417"/>
      <c r="AK50" s="417"/>
      <c r="AL50" s="417"/>
      <c r="AM50" s="417"/>
      <c r="AN50" s="417"/>
      <c r="AO50" s="417"/>
      <c r="AP50" s="417"/>
      <c r="AQ50" s="417"/>
      <c r="AR50" s="417"/>
      <c r="AS50" s="417"/>
      <c r="AT50" s="417"/>
      <c r="AX50" s="31"/>
    </row>
    <row r="51" spans="2:50" ht="11.25" customHeight="1">
      <c r="B51" s="223"/>
      <c r="C51" s="221"/>
      <c r="D51" s="222"/>
      <c r="E51" s="222"/>
      <c r="F51" s="222"/>
      <c r="G51" s="222"/>
      <c r="H51" s="222"/>
      <c r="I51" s="222"/>
      <c r="J51" s="235"/>
      <c r="K51" s="235"/>
      <c r="L51" s="235"/>
      <c r="M51" s="235"/>
      <c r="N51" s="235"/>
      <c r="O51" s="286"/>
      <c r="P51" s="222"/>
      <c r="Q51" s="235"/>
      <c r="R51" s="235"/>
      <c r="S51" s="235"/>
      <c r="T51" s="222"/>
      <c r="U51" s="222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22"/>
      <c r="AG51" s="222"/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5"/>
      <c r="AS51" s="222"/>
      <c r="AT51" s="222"/>
      <c r="AX51" s="35"/>
    </row>
    <row r="52" spans="2:50" ht="11.25" customHeigh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  <c r="R52" s="414"/>
      <c r="S52" s="414"/>
      <c r="T52" s="414"/>
      <c r="U52" s="414"/>
      <c r="V52" s="414"/>
      <c r="W52" s="414"/>
      <c r="X52" s="414"/>
      <c r="Y52" s="414"/>
      <c r="Z52" s="414"/>
      <c r="AA52" s="414"/>
      <c r="AB52" s="414"/>
      <c r="AC52" s="414"/>
      <c r="AD52" s="414"/>
      <c r="AE52" s="414"/>
      <c r="AF52" s="414"/>
      <c r="AG52" s="414"/>
      <c r="AH52" s="414"/>
      <c r="AI52" s="414"/>
      <c r="AJ52" s="414"/>
      <c r="AK52" s="414"/>
      <c r="AL52" s="414"/>
      <c r="AM52" s="414"/>
      <c r="AN52" s="414"/>
      <c r="AO52" s="414"/>
      <c r="AP52" s="414"/>
      <c r="AQ52" s="414"/>
      <c r="AR52" s="414"/>
      <c r="AS52" s="414"/>
      <c r="AT52" s="414"/>
      <c r="AX52" s="31"/>
    </row>
    <row r="53" spans="2:50"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  <c r="X53" s="415"/>
      <c r="Y53" s="415"/>
      <c r="Z53" s="415"/>
      <c r="AA53" s="415"/>
      <c r="AB53" s="415"/>
      <c r="AC53" s="415"/>
      <c r="AD53" s="415"/>
      <c r="AE53" s="415"/>
      <c r="AF53" s="415"/>
      <c r="AG53" s="415"/>
      <c r="AH53" s="415"/>
      <c r="AI53" s="415"/>
      <c r="AJ53" s="415"/>
      <c r="AK53" s="415"/>
      <c r="AL53" s="415"/>
      <c r="AM53" s="415"/>
      <c r="AN53" s="415"/>
      <c r="AO53" s="415"/>
      <c r="AP53" s="415"/>
      <c r="AQ53" s="415"/>
      <c r="AR53" s="415"/>
      <c r="AS53" s="415"/>
      <c r="AT53" s="415"/>
      <c r="AX53" s="35"/>
    </row>
    <row r="54" spans="2:50">
      <c r="D54" s="23"/>
      <c r="E54" s="23"/>
      <c r="F54" s="23"/>
      <c r="G54" s="23"/>
      <c r="AT54" s="23"/>
      <c r="AX54" s="31"/>
    </row>
    <row r="55" spans="2:50">
      <c r="D55" s="23"/>
      <c r="E55" s="23"/>
      <c r="F55" s="23"/>
      <c r="G55" s="23"/>
      <c r="AT55" s="23"/>
      <c r="AX55" s="35"/>
    </row>
    <row r="56" spans="2:50">
      <c r="D56" s="23"/>
      <c r="E56" s="23"/>
      <c r="F56" s="23"/>
      <c r="G56" s="23"/>
      <c r="AT56" s="23"/>
      <c r="AX56" s="31"/>
    </row>
    <row r="57" spans="2:50">
      <c r="D57" s="23"/>
      <c r="E57" s="23"/>
      <c r="F57" s="23"/>
      <c r="G57" s="23"/>
      <c r="AT57" s="23"/>
      <c r="AX57" s="35"/>
    </row>
    <row r="58" spans="2:50" ht="36" customHeight="1">
      <c r="D58" s="23"/>
      <c r="E58" s="23"/>
      <c r="F58" s="23"/>
      <c r="G58" s="23"/>
      <c r="AT58" s="23"/>
      <c r="AX58" s="31"/>
    </row>
    <row r="59" spans="2:50">
      <c r="D59" s="23"/>
      <c r="E59" s="23"/>
      <c r="F59" s="23"/>
      <c r="G59" s="23"/>
      <c r="AT59" s="23"/>
      <c r="AX59" s="35"/>
    </row>
    <row r="60" spans="2:50" ht="15">
      <c r="D60" s="23"/>
      <c r="E60" s="23"/>
      <c r="F60" s="23"/>
      <c r="G60" s="23"/>
      <c r="AT60" s="23"/>
      <c r="AV60" s="322"/>
      <c r="AX60" s="31"/>
    </row>
    <row r="61" spans="2:50">
      <c r="D61" s="23"/>
      <c r="E61" s="23"/>
      <c r="F61" s="23"/>
      <c r="G61" s="23"/>
      <c r="AT61" s="23"/>
      <c r="AV61" s="323"/>
      <c r="AX61" s="35"/>
    </row>
    <row r="62" spans="2:50">
      <c r="D62" s="23"/>
      <c r="E62" s="23"/>
      <c r="F62" s="23"/>
      <c r="G62" s="23"/>
      <c r="AT62" s="23"/>
      <c r="AV62" s="324"/>
      <c r="AX62" s="31"/>
    </row>
    <row r="63" spans="2:50">
      <c r="D63" s="23"/>
      <c r="E63" s="23"/>
      <c r="F63" s="23"/>
      <c r="G63" s="23"/>
      <c r="AT63" s="23"/>
      <c r="AV63" s="323"/>
      <c r="AX63" s="35"/>
    </row>
    <row r="64" spans="2:50">
      <c r="D64" s="23"/>
      <c r="E64" s="23"/>
      <c r="F64" s="23"/>
      <c r="G64" s="23"/>
      <c r="AT64" s="23"/>
      <c r="AX64" s="31"/>
    </row>
    <row r="65" spans="4:50">
      <c r="D65" s="23"/>
      <c r="E65" s="23"/>
      <c r="F65" s="23"/>
      <c r="G65" s="23"/>
      <c r="AT65" s="23"/>
      <c r="AX65" s="35"/>
    </row>
    <row r="66" spans="4:50">
      <c r="D66" s="23"/>
      <c r="E66" s="23"/>
      <c r="F66" s="23"/>
      <c r="G66" s="23"/>
      <c r="AT66" s="23"/>
      <c r="AX66" s="31"/>
    </row>
    <row r="67" spans="4:50">
      <c r="D67" s="23"/>
      <c r="E67" s="23"/>
      <c r="F67" s="23"/>
      <c r="G67" s="23"/>
      <c r="AT67" s="23"/>
      <c r="AX67" s="35"/>
    </row>
    <row r="68" spans="4:50">
      <c r="D68" s="23"/>
      <c r="E68" s="23"/>
      <c r="F68" s="23"/>
      <c r="G68" s="23"/>
      <c r="AT68" s="23"/>
      <c r="AX68" s="31"/>
    </row>
    <row r="69" spans="4:50">
      <c r="D69" s="23"/>
      <c r="E69" s="23"/>
      <c r="F69" s="23"/>
      <c r="G69" s="23"/>
      <c r="AT69" s="23"/>
      <c r="AX69" s="35"/>
    </row>
    <row r="70" spans="4:50">
      <c r="D70" s="23"/>
      <c r="E70" s="23"/>
      <c r="F70" s="23"/>
      <c r="G70" s="23"/>
      <c r="AT70" s="23"/>
      <c r="AX70" s="31"/>
    </row>
    <row r="71" spans="4:50">
      <c r="D71" s="23"/>
      <c r="E71" s="23"/>
      <c r="F71" s="23"/>
      <c r="G71" s="23"/>
      <c r="AT71" s="23"/>
      <c r="AX71" s="35"/>
    </row>
    <row r="72" spans="4:50">
      <c r="D72" s="23"/>
      <c r="E72" s="23"/>
      <c r="F72" s="23"/>
      <c r="G72" s="23"/>
      <c r="AT72" s="23"/>
      <c r="AX72" s="31"/>
    </row>
    <row r="73" spans="4:50">
      <c r="D73" s="23"/>
      <c r="E73" s="23"/>
      <c r="F73" s="23"/>
      <c r="G73" s="23"/>
      <c r="AT73" s="23"/>
      <c r="AX73" s="35"/>
    </row>
    <row r="74" spans="4:50">
      <c r="D74" s="23"/>
      <c r="E74" s="23"/>
      <c r="F74" s="23"/>
      <c r="G74" s="23"/>
      <c r="AT74" s="23"/>
      <c r="AX74" s="31"/>
    </row>
    <row r="75" spans="4:50">
      <c r="D75" s="23"/>
      <c r="E75" s="23"/>
      <c r="F75" s="23"/>
      <c r="G75" s="23"/>
      <c r="AT75" s="23"/>
      <c r="AX75" s="35"/>
    </row>
    <row r="76" spans="4:50">
      <c r="D76" s="23"/>
      <c r="E76" s="23"/>
      <c r="F76" s="23"/>
      <c r="G76" s="23"/>
      <c r="AT76" s="23"/>
      <c r="AX76" s="31"/>
    </row>
    <row r="77" spans="4:50">
      <c r="D77" s="23"/>
      <c r="E77" s="23"/>
      <c r="F77" s="23"/>
      <c r="G77" s="23"/>
      <c r="AT77" s="23"/>
      <c r="AX77" s="35"/>
    </row>
    <row r="78" spans="4:50">
      <c r="D78" s="23"/>
      <c r="E78" s="23"/>
      <c r="F78" s="23"/>
      <c r="G78" s="23"/>
      <c r="AT78" s="23"/>
      <c r="AX78" s="31"/>
    </row>
    <row r="79" spans="4:50">
      <c r="D79" s="23"/>
      <c r="E79" s="23"/>
      <c r="F79" s="23"/>
      <c r="G79" s="23"/>
      <c r="AT79" s="23"/>
      <c r="AX79" s="35"/>
    </row>
    <row r="80" spans="4:50">
      <c r="D80" s="23"/>
      <c r="E80" s="23"/>
      <c r="F80" s="23"/>
      <c r="G80" s="23"/>
      <c r="AT80" s="23"/>
      <c r="AX80" s="31"/>
    </row>
    <row r="81" spans="4:50">
      <c r="D81" s="23"/>
      <c r="E81" s="23"/>
      <c r="F81" s="23"/>
      <c r="G81" s="23"/>
      <c r="AT81" s="23"/>
      <c r="AX81" s="35"/>
    </row>
    <row r="82" spans="4:50">
      <c r="D82" s="23"/>
      <c r="E82" s="23"/>
      <c r="F82" s="23"/>
      <c r="G82" s="23"/>
      <c r="AT82" s="23"/>
      <c r="AX82" s="31"/>
    </row>
    <row r="83" spans="4:50">
      <c r="D83" s="23"/>
      <c r="E83" s="23"/>
      <c r="F83" s="23"/>
      <c r="G83" s="23"/>
      <c r="AT83" s="23"/>
      <c r="AX83" s="35"/>
    </row>
    <row r="84" spans="4:50" ht="27" customHeight="1">
      <c r="D84" s="23"/>
      <c r="E84" s="23"/>
      <c r="F84" s="23"/>
      <c r="G84" s="23"/>
      <c r="AT84" s="23"/>
      <c r="AX84" s="31"/>
    </row>
    <row r="85" spans="4:50">
      <c r="D85" s="23"/>
      <c r="E85" s="23"/>
      <c r="F85" s="23"/>
      <c r="G85" s="23"/>
      <c r="AT85" s="23"/>
      <c r="AX85" s="35"/>
    </row>
    <row r="86" spans="4:50">
      <c r="D86" s="23"/>
      <c r="E86" s="23"/>
      <c r="F86" s="23"/>
      <c r="G86" s="23"/>
      <c r="AT86" s="23"/>
      <c r="AX86" s="31"/>
    </row>
    <row r="87" spans="4:50">
      <c r="D87" s="23"/>
      <c r="E87" s="23"/>
      <c r="F87" s="23"/>
      <c r="G87" s="23"/>
      <c r="AT87" s="23"/>
      <c r="AX87" s="35"/>
    </row>
    <row r="88" spans="4:50">
      <c r="D88" s="23"/>
      <c r="E88" s="23"/>
      <c r="F88" s="23"/>
      <c r="G88" s="23"/>
      <c r="AT88" s="23"/>
      <c r="AX88" s="31"/>
    </row>
    <row r="89" spans="4:50">
      <c r="D89" s="23"/>
      <c r="E89" s="23"/>
      <c r="F89" s="23"/>
      <c r="G89" s="23"/>
      <c r="AT89" s="23"/>
      <c r="AX89" s="35"/>
    </row>
    <row r="90" spans="4:50">
      <c r="D90" s="23"/>
      <c r="E90" s="23"/>
      <c r="F90" s="23"/>
      <c r="G90" s="23"/>
      <c r="AT90" s="23"/>
      <c r="AX90" s="31"/>
    </row>
    <row r="91" spans="4:50">
      <c r="D91" s="23"/>
      <c r="E91" s="23"/>
      <c r="F91" s="23"/>
      <c r="G91" s="23"/>
      <c r="AT91" s="23"/>
      <c r="AX91" s="35"/>
    </row>
    <row r="92" spans="4:50">
      <c r="D92" s="23"/>
      <c r="E92" s="23"/>
      <c r="F92" s="23"/>
      <c r="G92" s="23"/>
      <c r="AT92" s="23"/>
      <c r="AX92" s="31"/>
    </row>
    <row r="93" spans="4:50">
      <c r="D93" s="23"/>
      <c r="E93" s="23"/>
      <c r="F93" s="23"/>
      <c r="G93" s="23"/>
      <c r="AT93" s="23"/>
      <c r="AX93" s="35"/>
    </row>
    <row r="94" spans="4:50">
      <c r="D94" s="23"/>
      <c r="E94" s="23"/>
      <c r="F94" s="23"/>
      <c r="G94" s="23"/>
      <c r="AT94" s="23"/>
      <c r="AX94" s="31"/>
    </row>
    <row r="95" spans="4:50">
      <c r="D95" s="23"/>
      <c r="E95" s="23"/>
      <c r="F95" s="23"/>
      <c r="G95" s="23"/>
      <c r="AT95" s="23"/>
      <c r="AX95" s="35"/>
    </row>
    <row r="96" spans="4:50">
      <c r="D96" s="23"/>
      <c r="E96" s="23"/>
      <c r="F96" s="23"/>
      <c r="G96" s="23"/>
      <c r="AT96" s="23"/>
      <c r="AX96" s="31"/>
    </row>
    <row r="97" spans="4:50">
      <c r="D97" s="23"/>
      <c r="E97" s="23"/>
      <c r="F97" s="23"/>
      <c r="G97" s="23"/>
      <c r="AT97" s="23"/>
      <c r="AX97" s="35"/>
    </row>
    <row r="98" spans="4:50">
      <c r="D98" s="23"/>
      <c r="E98" s="23"/>
      <c r="F98" s="23"/>
      <c r="G98" s="23"/>
      <c r="AT98" s="23"/>
      <c r="AX98" s="31"/>
    </row>
    <row r="99" spans="4:50">
      <c r="D99" s="23"/>
      <c r="E99" s="23"/>
      <c r="F99" s="23"/>
      <c r="G99" s="23"/>
      <c r="AT99" s="23"/>
      <c r="AX99" s="35"/>
    </row>
    <row r="100" spans="4:50">
      <c r="D100" s="23"/>
      <c r="E100" s="23"/>
      <c r="F100" s="23"/>
      <c r="G100" s="23"/>
      <c r="AT100" s="23"/>
    </row>
    <row r="101" spans="4:50" ht="14.25" customHeight="1">
      <c r="D101" s="23"/>
      <c r="E101" s="23"/>
      <c r="F101" s="23"/>
      <c r="G101" s="23"/>
      <c r="AT101" s="23"/>
    </row>
    <row r="102" spans="4:50">
      <c r="D102" s="23"/>
      <c r="E102" s="23"/>
      <c r="F102" s="23"/>
      <c r="G102" s="23"/>
      <c r="AT102" s="23"/>
    </row>
    <row r="103" spans="4:50">
      <c r="D103" s="23"/>
      <c r="E103" s="23"/>
      <c r="F103" s="23"/>
      <c r="G103" s="23"/>
      <c r="AT103" s="23"/>
    </row>
    <row r="104" spans="4:50">
      <c r="D104" s="23"/>
      <c r="E104" s="23"/>
      <c r="F104" s="23"/>
      <c r="G104" s="23"/>
      <c r="AT104" s="23"/>
    </row>
    <row r="105" spans="4:50">
      <c r="D105" s="23"/>
      <c r="E105" s="23"/>
      <c r="F105" s="23"/>
      <c r="G105" s="23"/>
      <c r="AT105" s="23"/>
    </row>
    <row r="106" spans="4:50">
      <c r="D106" s="23"/>
      <c r="E106" s="23"/>
      <c r="F106" s="23"/>
      <c r="G106" s="23"/>
      <c r="AT106" s="23"/>
    </row>
    <row r="107" spans="4:50">
      <c r="D107" s="23"/>
      <c r="E107" s="23"/>
      <c r="F107" s="23"/>
      <c r="G107" s="23"/>
      <c r="AT107" s="23"/>
    </row>
    <row r="108" spans="4:50">
      <c r="D108" s="23"/>
      <c r="E108" s="23"/>
      <c r="F108" s="23"/>
      <c r="G108" s="23"/>
      <c r="AT108" s="23"/>
    </row>
    <row r="109" spans="4:50">
      <c r="D109" s="23"/>
      <c r="E109" s="23"/>
      <c r="F109" s="23"/>
      <c r="G109" s="23"/>
      <c r="AT109" s="23"/>
    </row>
    <row r="110" spans="4:50">
      <c r="D110" s="23"/>
      <c r="E110" s="23"/>
      <c r="F110" s="23"/>
      <c r="G110" s="23"/>
      <c r="AT110" s="23"/>
    </row>
    <row r="111" spans="4:50">
      <c r="D111" s="23"/>
      <c r="E111" s="23"/>
      <c r="F111" s="23"/>
      <c r="G111" s="23"/>
      <c r="AT111" s="23"/>
    </row>
    <row r="112" spans="4:50">
      <c r="D112" s="23"/>
      <c r="E112" s="23"/>
      <c r="F112" s="23"/>
      <c r="G112" s="23"/>
      <c r="AT112" s="23"/>
    </row>
    <row r="113" spans="4:46">
      <c r="D113" s="23"/>
      <c r="E113" s="23"/>
      <c r="F113" s="23"/>
      <c r="G113" s="23"/>
      <c r="AT113" s="23"/>
    </row>
    <row r="114" spans="4:46">
      <c r="D114" s="23"/>
      <c r="E114" s="23"/>
      <c r="F114" s="23"/>
      <c r="G114" s="23"/>
      <c r="AT114" s="23"/>
    </row>
    <row r="115" spans="4:46">
      <c r="D115" s="23"/>
      <c r="E115" s="23"/>
      <c r="F115" s="23"/>
      <c r="G115" s="23"/>
      <c r="AT115" s="23"/>
    </row>
    <row r="116" spans="4:46">
      <c r="D116" s="23"/>
      <c r="E116" s="23"/>
      <c r="F116" s="23"/>
      <c r="G116" s="23"/>
      <c r="AT116" s="23"/>
    </row>
    <row r="117" spans="4:46">
      <c r="D117" s="23"/>
      <c r="E117" s="23"/>
      <c r="F117" s="23"/>
      <c r="G117" s="23"/>
      <c r="AT117" s="23"/>
    </row>
    <row r="118" spans="4:46">
      <c r="D118" s="23"/>
      <c r="E118" s="23"/>
      <c r="F118" s="23"/>
      <c r="G118" s="23"/>
      <c r="AT118" s="23"/>
    </row>
    <row r="119" spans="4:46">
      <c r="D119" s="23"/>
      <c r="E119" s="23"/>
      <c r="F119" s="23"/>
      <c r="G119" s="23"/>
      <c r="AT119" s="23"/>
    </row>
    <row r="120" spans="4:46">
      <c r="D120" s="23"/>
      <c r="E120" s="23"/>
      <c r="F120" s="23"/>
      <c r="G120" s="23"/>
      <c r="AT120" s="23"/>
    </row>
    <row r="121" spans="4:46">
      <c r="D121" s="23"/>
      <c r="E121" s="23"/>
      <c r="F121" s="23"/>
      <c r="G121" s="23"/>
      <c r="AT121" s="23"/>
    </row>
    <row r="122" spans="4:46">
      <c r="D122" s="23"/>
      <c r="E122" s="23"/>
      <c r="F122" s="23"/>
      <c r="G122" s="23"/>
      <c r="AT122" s="23"/>
    </row>
    <row r="123" spans="4:46">
      <c r="D123" s="23"/>
      <c r="E123" s="23"/>
      <c r="F123" s="23"/>
      <c r="G123" s="23"/>
      <c r="AT123" s="23"/>
    </row>
    <row r="124" spans="4:46">
      <c r="D124" s="23"/>
      <c r="E124" s="23"/>
      <c r="F124" s="23"/>
      <c r="G124" s="23"/>
      <c r="AT124" s="23"/>
    </row>
    <row r="125" spans="4:46">
      <c r="D125" s="23"/>
      <c r="E125" s="23"/>
      <c r="F125" s="23"/>
      <c r="G125" s="23"/>
      <c r="AT125" s="23"/>
    </row>
    <row r="126" spans="4:46">
      <c r="D126" s="23"/>
      <c r="E126" s="23"/>
      <c r="F126" s="23"/>
      <c r="G126" s="23"/>
      <c r="AT126" s="23"/>
    </row>
    <row r="127" spans="4:46">
      <c r="D127" s="23"/>
      <c r="E127" s="23"/>
      <c r="F127" s="23"/>
      <c r="G127" s="23"/>
      <c r="AT127" s="23"/>
    </row>
    <row r="128" spans="4:46">
      <c r="D128" s="23"/>
      <c r="E128" s="23"/>
      <c r="F128" s="23"/>
      <c r="G128" s="23"/>
      <c r="AT128" s="23"/>
    </row>
    <row r="129" spans="4:46">
      <c r="D129" s="23"/>
      <c r="E129" s="23"/>
      <c r="F129" s="23"/>
      <c r="G129" s="23"/>
      <c r="AT129" s="23"/>
    </row>
    <row r="130" spans="4:46">
      <c r="D130" s="23"/>
      <c r="E130" s="23"/>
      <c r="F130" s="23"/>
      <c r="G130" s="23"/>
      <c r="AT130" s="23"/>
    </row>
    <row r="131" spans="4:46">
      <c r="D131" s="23"/>
      <c r="E131" s="23"/>
      <c r="F131" s="23"/>
      <c r="G131" s="23"/>
      <c r="AT131" s="23"/>
    </row>
    <row r="132" spans="4:46">
      <c r="D132" s="23"/>
      <c r="E132" s="23"/>
      <c r="F132" s="23"/>
      <c r="G132" s="23"/>
      <c r="AT132" s="23"/>
    </row>
    <row r="133" spans="4:46">
      <c r="D133" s="23"/>
      <c r="E133" s="23"/>
      <c r="F133" s="23"/>
      <c r="G133" s="23"/>
      <c r="AT133" s="23"/>
    </row>
    <row r="134" spans="4:46">
      <c r="D134" s="23"/>
      <c r="E134" s="23"/>
      <c r="F134" s="23"/>
      <c r="G134" s="23"/>
      <c r="AT134" s="23"/>
    </row>
    <row r="135" spans="4:46">
      <c r="D135" s="23"/>
      <c r="E135" s="23"/>
      <c r="F135" s="23"/>
      <c r="G135" s="23"/>
      <c r="AT135" s="23"/>
    </row>
    <row r="136" spans="4:46">
      <c r="D136" s="23"/>
      <c r="E136" s="23"/>
      <c r="F136" s="23"/>
      <c r="G136" s="23"/>
      <c r="AT136" s="23"/>
    </row>
    <row r="137" spans="4:46">
      <c r="D137" s="23"/>
      <c r="E137" s="23"/>
      <c r="F137" s="23"/>
      <c r="G137" s="23"/>
      <c r="AT137" s="23"/>
    </row>
    <row r="138" spans="4:46">
      <c r="D138" s="23"/>
      <c r="E138" s="23"/>
      <c r="F138" s="23"/>
      <c r="G138" s="23"/>
      <c r="AT138" s="23"/>
    </row>
    <row r="139" spans="4:46">
      <c r="D139" s="23"/>
      <c r="E139" s="23"/>
      <c r="F139" s="23"/>
      <c r="G139" s="23"/>
      <c r="AT139" s="23"/>
    </row>
    <row r="140" spans="4:46">
      <c r="D140" s="23"/>
      <c r="E140" s="23"/>
      <c r="F140" s="23"/>
      <c r="G140" s="23"/>
      <c r="AT140" s="23"/>
    </row>
    <row r="141" spans="4:46">
      <c r="D141" s="23"/>
      <c r="E141" s="23"/>
      <c r="F141" s="23"/>
      <c r="G141" s="23"/>
      <c r="AT141" s="23"/>
    </row>
    <row r="142" spans="4:46">
      <c r="D142" s="23"/>
      <c r="E142" s="23"/>
      <c r="F142" s="23"/>
      <c r="G142" s="23"/>
      <c r="AT142" s="23"/>
    </row>
    <row r="143" spans="4:46">
      <c r="D143" s="23"/>
      <c r="E143" s="23"/>
      <c r="F143" s="23"/>
      <c r="G143" s="23"/>
      <c r="AT143" s="23"/>
    </row>
    <row r="144" spans="4:46">
      <c r="D144" s="23"/>
      <c r="E144" s="23"/>
      <c r="F144" s="23"/>
      <c r="G144" s="23"/>
      <c r="AT144" s="23"/>
    </row>
    <row r="145" spans="4:46">
      <c r="D145" s="23"/>
      <c r="E145" s="23"/>
      <c r="F145" s="23"/>
      <c r="G145" s="23"/>
      <c r="AT145" s="23"/>
    </row>
    <row r="146" spans="4:46">
      <c r="D146" s="23"/>
      <c r="E146" s="23"/>
      <c r="F146" s="23"/>
      <c r="G146" s="23"/>
      <c r="AT146" s="23"/>
    </row>
    <row r="147" spans="4:46">
      <c r="D147" s="23"/>
      <c r="E147" s="23"/>
      <c r="F147" s="23"/>
      <c r="G147" s="23"/>
      <c r="AT147" s="23"/>
    </row>
    <row r="148" spans="4:46">
      <c r="D148" s="23"/>
      <c r="E148" s="23"/>
      <c r="F148" s="23"/>
      <c r="G148" s="23"/>
      <c r="AT148" s="23"/>
    </row>
    <row r="149" spans="4:46">
      <c r="D149" s="23"/>
      <c r="E149" s="23"/>
      <c r="F149" s="23"/>
      <c r="G149" s="23"/>
      <c r="AT149" s="23"/>
    </row>
    <row r="150" spans="4:46">
      <c r="D150" s="23"/>
      <c r="E150" s="23"/>
      <c r="F150" s="23"/>
      <c r="G150" s="23"/>
      <c r="AT150" s="23"/>
    </row>
    <row r="151" spans="4:46">
      <c r="D151" s="23"/>
      <c r="E151" s="23"/>
      <c r="F151" s="23"/>
      <c r="G151" s="23"/>
      <c r="AT151" s="23"/>
    </row>
    <row r="152" spans="4:46">
      <c r="D152" s="23"/>
      <c r="E152" s="23"/>
      <c r="F152" s="23"/>
      <c r="G152" s="23"/>
      <c r="AT152" s="23"/>
    </row>
    <row r="153" spans="4:46">
      <c r="D153" s="23"/>
      <c r="E153" s="23"/>
      <c r="F153" s="23"/>
      <c r="G153" s="23"/>
      <c r="AT153" s="23"/>
    </row>
    <row r="154" spans="4:46">
      <c r="D154" s="23"/>
      <c r="E154" s="23"/>
      <c r="F154" s="23"/>
      <c r="G154" s="23"/>
      <c r="AT154" s="23"/>
    </row>
    <row r="155" spans="4:46">
      <c r="D155" s="23"/>
      <c r="E155" s="23"/>
      <c r="F155" s="23"/>
      <c r="G155" s="23"/>
      <c r="AT155" s="23"/>
    </row>
    <row r="156" spans="4:46">
      <c r="D156" s="23"/>
      <c r="E156" s="23"/>
      <c r="F156" s="23"/>
      <c r="G156" s="23"/>
      <c r="AT156" s="23"/>
    </row>
    <row r="157" spans="4:46">
      <c r="D157" s="23"/>
      <c r="E157" s="23"/>
      <c r="F157" s="23"/>
      <c r="G157" s="23"/>
      <c r="AT157" s="23"/>
    </row>
    <row r="158" spans="4:46">
      <c r="D158" s="23"/>
      <c r="E158" s="23"/>
      <c r="F158" s="23"/>
      <c r="G158" s="23"/>
      <c r="AT158" s="23"/>
    </row>
    <row r="159" spans="4:46">
      <c r="D159" s="23"/>
      <c r="E159" s="23"/>
      <c r="F159" s="23"/>
      <c r="G159" s="23"/>
      <c r="AT159" s="23"/>
    </row>
    <row r="160" spans="4:46">
      <c r="D160" s="23"/>
      <c r="E160" s="23"/>
      <c r="F160" s="23"/>
      <c r="G160" s="23"/>
      <c r="AT160" s="23"/>
    </row>
    <row r="161" spans="4:46">
      <c r="D161" s="23"/>
      <c r="E161" s="23"/>
      <c r="F161" s="23"/>
      <c r="G161" s="23"/>
      <c r="AT161" s="23"/>
    </row>
    <row r="162" spans="4:46">
      <c r="D162" s="23"/>
      <c r="E162" s="23"/>
      <c r="F162" s="23"/>
      <c r="G162" s="23"/>
      <c r="AT162" s="23"/>
    </row>
    <row r="173" spans="4:46" ht="51" customHeight="1"/>
    <row r="245" ht="51.75" customHeight="1"/>
    <row r="246" ht="36" customHeight="1"/>
  </sheetData>
  <mergeCells count="6">
    <mergeCell ref="B52:AT52"/>
    <mergeCell ref="B53:AT53"/>
    <mergeCell ref="B46:AT46"/>
    <mergeCell ref="B50:AT50"/>
    <mergeCell ref="B48:AT48"/>
    <mergeCell ref="B47:AT47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scale="43" orientation="landscape" r:id="rId1"/>
  <headerFooter scaleWithDoc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ignoredErrors>
    <ignoredError sqref="AF25" 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indexed="30"/>
    <pageSetUpPr fitToPage="1"/>
  </sheetPr>
  <dimension ref="A5:EL263"/>
  <sheetViews>
    <sheetView showGridLines="0" view="pageBreakPreview" topLeftCell="A4" zoomScaleNormal="100" zoomScaleSheetLayoutView="100" workbookViewId="0">
      <pane xSplit="2" ySplit="5" topLeftCell="AK47" activePane="bottomRight" state="frozen"/>
      <selection activeCell="K45" sqref="K45"/>
      <selection pane="topRight" activeCell="K45" sqref="K45"/>
      <selection pane="bottomLeft" activeCell="K45" sqref="K45"/>
      <selection pane="bottomRight" activeCell="AW71" sqref="AW71"/>
    </sheetView>
  </sheetViews>
  <sheetFormatPr baseColWidth="10" defaultColWidth="9.140625" defaultRowHeight="12.75"/>
  <cols>
    <col min="1" max="1" width="2" style="60" customWidth="1"/>
    <col min="2" max="2" width="59.42578125" style="60" customWidth="1"/>
    <col min="3" max="8" width="10.7109375" style="62" hidden="1" customWidth="1"/>
    <col min="9" max="13" width="10.7109375" style="146" hidden="1" customWidth="1"/>
    <col min="14" max="14" width="10.7109375" style="271" hidden="1" customWidth="1"/>
    <col min="15" max="15" width="10.7109375" style="62" hidden="1" customWidth="1"/>
    <col min="16" max="22" width="10.7109375" style="146" hidden="1" customWidth="1"/>
    <col min="23" max="43" width="10.7109375" style="146" customWidth="1"/>
    <col min="44" max="44" width="10.7109375" style="62" customWidth="1"/>
    <col min="45" max="45" width="10" style="62" customWidth="1"/>
    <col min="46" max="46" width="5.5703125" style="60" customWidth="1"/>
    <col min="47" max="58" width="9.140625" style="60" customWidth="1" collapsed="1"/>
    <col min="59" max="60" width="9.140625" style="60" customWidth="1"/>
    <col min="61" max="61" width="9.140625" style="60" customWidth="1" collapsed="1"/>
    <col min="62" max="65" width="9.140625" style="60" customWidth="1"/>
    <col min="66" max="66" width="9.140625" style="60" customWidth="1" collapsed="1"/>
    <col min="67" max="69" width="9.140625" style="60" customWidth="1"/>
    <col min="70" max="70" width="9.140625" style="60" customWidth="1" collapsed="1"/>
    <col min="71" max="74" width="9.140625" style="60" customWidth="1"/>
    <col min="75" max="75" width="9.140625" style="60" customWidth="1" collapsed="1"/>
    <col min="76" max="76" width="9.140625" style="60" customWidth="1"/>
    <col min="77" max="77" width="9.140625" style="60" customWidth="1" collapsed="1"/>
    <col min="78" max="80" width="9.140625" style="60" customWidth="1"/>
    <col min="81" max="81" width="9.140625" style="60" customWidth="1" collapsed="1"/>
    <col min="82" max="82" width="9.140625" style="60" customWidth="1"/>
    <col min="83" max="83" width="9.140625" style="60" customWidth="1" collapsed="1"/>
    <col min="84" max="84" width="9.140625" style="60" customWidth="1"/>
    <col min="85" max="96" width="9.140625" style="60" customWidth="1" collapsed="1"/>
    <col min="97" max="97" width="9.140625" style="60" customWidth="1"/>
    <col min="98" max="142" width="9.140625" style="60" customWidth="1" collapsed="1"/>
    <col min="143" max="16384" width="9.140625" style="60"/>
  </cols>
  <sheetData>
    <row r="5" spans="1:56">
      <c r="I5" s="36"/>
      <c r="J5" s="36"/>
      <c r="K5" s="36"/>
      <c r="L5" s="36"/>
      <c r="M5" s="36"/>
      <c r="N5" s="272"/>
    </row>
    <row r="6" spans="1:56" s="48" customFormat="1" ht="15" customHeight="1" thickBot="1">
      <c r="A6" s="60"/>
      <c r="B6" s="46" t="s">
        <v>10</v>
      </c>
      <c r="C6" s="46"/>
      <c r="D6" s="46"/>
      <c r="E6" s="46"/>
      <c r="F6" s="46"/>
      <c r="G6" s="46"/>
      <c r="H6" s="46"/>
      <c r="I6" s="139"/>
      <c r="J6" s="258"/>
      <c r="K6" s="258"/>
      <c r="L6" s="258"/>
      <c r="M6" s="258"/>
      <c r="N6" s="272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46"/>
      <c r="AS6" s="119" t="s">
        <v>12</v>
      </c>
      <c r="AT6" s="36"/>
      <c r="AU6" s="418"/>
      <c r="AV6" s="418"/>
      <c r="AW6" s="50"/>
      <c r="AX6" s="50"/>
      <c r="AY6" s="51"/>
      <c r="AZ6" s="51"/>
      <c r="BA6" s="52"/>
      <c r="BB6" s="51"/>
      <c r="BC6" s="51"/>
      <c r="BD6" s="53"/>
    </row>
    <row r="7" spans="1:56" s="36" customFormat="1" ht="15" customHeight="1">
      <c r="B7" s="100"/>
      <c r="C7" s="162" t="s">
        <v>104</v>
      </c>
      <c r="D7" s="129" t="s">
        <v>110</v>
      </c>
      <c r="E7" s="129" t="s">
        <v>113</v>
      </c>
      <c r="F7" s="129" t="s">
        <v>116</v>
      </c>
      <c r="G7" s="129" t="s">
        <v>118</v>
      </c>
      <c r="H7" s="129" t="s">
        <v>134</v>
      </c>
      <c r="I7" s="129" t="s">
        <v>136</v>
      </c>
      <c r="J7" s="129" t="s">
        <v>167</v>
      </c>
      <c r="K7" s="129" t="s">
        <v>168</v>
      </c>
      <c r="L7" s="129" t="s">
        <v>173</v>
      </c>
      <c r="M7" s="129" t="s">
        <v>174</v>
      </c>
      <c r="N7" s="129" t="s">
        <v>178</v>
      </c>
      <c r="O7" s="129" t="s">
        <v>140</v>
      </c>
      <c r="P7" s="129" t="s">
        <v>142</v>
      </c>
      <c r="Q7" s="129" t="s">
        <v>165</v>
      </c>
      <c r="R7" s="129" t="s">
        <v>166</v>
      </c>
      <c r="S7" s="129" t="s">
        <v>171</v>
      </c>
      <c r="T7" s="129" t="s">
        <v>172</v>
      </c>
      <c r="U7" s="129" t="s">
        <v>177</v>
      </c>
      <c r="V7" s="129" t="s">
        <v>176</v>
      </c>
      <c r="W7" s="129" t="s">
        <v>180</v>
      </c>
      <c r="X7" s="129" t="s">
        <v>182</v>
      </c>
      <c r="Y7" s="129" t="s">
        <v>183</v>
      </c>
      <c r="Z7" s="129" t="s">
        <v>184</v>
      </c>
      <c r="AA7" s="129" t="s">
        <v>185</v>
      </c>
      <c r="AB7" s="129" t="s">
        <v>186</v>
      </c>
      <c r="AC7" s="129" t="s">
        <v>188</v>
      </c>
      <c r="AD7" s="129" t="s">
        <v>190</v>
      </c>
      <c r="AE7" s="129" t="s">
        <v>192</v>
      </c>
      <c r="AF7" s="129" t="s">
        <v>193</v>
      </c>
      <c r="AG7" s="129" t="s">
        <v>194</v>
      </c>
      <c r="AH7" s="129" t="s">
        <v>195</v>
      </c>
      <c r="AI7" s="129" t="s">
        <v>196</v>
      </c>
      <c r="AJ7" s="129" t="s">
        <v>197</v>
      </c>
      <c r="AK7" s="129" t="s">
        <v>198</v>
      </c>
      <c r="AL7" s="128" t="s">
        <v>200</v>
      </c>
      <c r="AM7" s="128" t="s">
        <v>201</v>
      </c>
      <c r="AN7" s="128" t="s">
        <v>202</v>
      </c>
      <c r="AO7" s="128" t="s">
        <v>203</v>
      </c>
      <c r="AP7" s="128" t="s">
        <v>204</v>
      </c>
      <c r="AQ7" s="128" t="s">
        <v>205</v>
      </c>
      <c r="AR7" s="99" t="s">
        <v>207</v>
      </c>
      <c r="AS7" s="101" t="s">
        <v>2</v>
      </c>
      <c r="AV7" s="54"/>
      <c r="AW7" s="63"/>
      <c r="AX7" s="64"/>
      <c r="AY7" s="63"/>
      <c r="AZ7" s="63"/>
      <c r="BA7" s="63"/>
      <c r="BB7" s="63"/>
      <c r="BC7" s="64"/>
      <c r="BD7" s="63"/>
    </row>
    <row r="8" spans="1:56" s="36" customFormat="1" ht="3" customHeight="1" thickBot="1">
      <c r="B8" s="79"/>
      <c r="E8" s="155"/>
      <c r="I8" s="155"/>
      <c r="J8" s="155"/>
      <c r="K8" s="155"/>
      <c r="L8" s="155"/>
      <c r="N8" s="258"/>
      <c r="Q8" s="155"/>
      <c r="S8" s="155"/>
      <c r="U8" s="155"/>
      <c r="X8" s="155"/>
      <c r="Z8" s="155"/>
      <c r="AB8" s="155"/>
      <c r="AE8" s="155"/>
      <c r="AG8" s="155"/>
      <c r="AI8" s="155"/>
      <c r="AK8" s="205"/>
      <c r="AL8" s="155"/>
      <c r="AM8" s="155"/>
      <c r="AN8" s="155"/>
      <c r="AO8" s="155"/>
      <c r="AP8" s="155"/>
      <c r="AR8" s="365"/>
      <c r="AS8" s="103"/>
      <c r="AV8" s="54"/>
      <c r="AW8" s="63"/>
      <c r="AX8" s="64"/>
      <c r="AY8" s="63"/>
      <c r="AZ8" s="63"/>
      <c r="BA8" s="63"/>
      <c r="BB8" s="63"/>
      <c r="BC8" s="64"/>
      <c r="BD8" s="63"/>
    </row>
    <row r="9" spans="1:56" s="36" customFormat="1" ht="15" customHeight="1" thickBot="1">
      <c r="A9" s="48"/>
      <c r="B9" s="248" t="s">
        <v>144</v>
      </c>
      <c r="C9" s="182">
        <v>2969.6</v>
      </c>
      <c r="D9" s="130">
        <v>2795.8562019999999</v>
      </c>
      <c r="E9" s="130">
        <v>2913.2470170000001</v>
      </c>
      <c r="F9" s="130">
        <v>2671.0657510514693</v>
      </c>
      <c r="G9" s="130">
        <v>3895.0223470000001</v>
      </c>
      <c r="H9" s="130">
        <v>3449.7892913990099</v>
      </c>
      <c r="I9" s="130">
        <v>818.12006482643915</v>
      </c>
      <c r="J9" s="130">
        <f t="shared" ref="J9:N21" si="0">K9-I9</f>
        <v>906.2167001785233</v>
      </c>
      <c r="K9" s="130">
        <v>1724.3367650049624</v>
      </c>
      <c r="L9" s="130">
        <f t="shared" si="0"/>
        <v>1095.4401145830905</v>
      </c>
      <c r="M9" s="130">
        <v>2819.7768795880529</v>
      </c>
      <c r="N9" s="130">
        <f t="shared" si="0"/>
        <v>1956.8563374119467</v>
      </c>
      <c r="O9" s="130">
        <v>4776.6332169999996</v>
      </c>
      <c r="P9" s="130">
        <v>2531.9421669999997</v>
      </c>
      <c r="Q9" s="130">
        <f t="shared" ref="Q9:Q21" si="1">R9-P9</f>
        <v>2199.837368</v>
      </c>
      <c r="R9" s="130">
        <v>4731.7795349999997</v>
      </c>
      <c r="S9" s="130">
        <f t="shared" ref="S9:S21" si="2">T9-R9</f>
        <v>2885.5678200000002</v>
      </c>
      <c r="T9" s="130">
        <v>7617.3473549999999</v>
      </c>
      <c r="U9" s="130">
        <f t="shared" ref="U9:U24" si="3">V9-T9</f>
        <v>2728.7403440000016</v>
      </c>
      <c r="V9" s="130">
        <v>10346.087699000002</v>
      </c>
      <c r="W9" s="130">
        <v>3262.744878</v>
      </c>
      <c r="X9" s="130">
        <f t="shared" ref="X9:AB33" si="4">Y9-W9</f>
        <v>3423.7724089999997</v>
      </c>
      <c r="Y9" s="130">
        <v>6686.5172869999997</v>
      </c>
      <c r="Z9" s="130">
        <f t="shared" si="4"/>
        <v>3103.3378379999986</v>
      </c>
      <c r="AA9" s="130">
        <v>9789.8551249999982</v>
      </c>
      <c r="AB9" s="130">
        <f t="shared" si="4"/>
        <v>659.64923600000293</v>
      </c>
      <c r="AC9" s="130">
        <v>10449.504361000001</v>
      </c>
      <c r="AD9" s="130">
        <v>2007.75797326</v>
      </c>
      <c r="AE9" s="130">
        <f t="shared" ref="AE9:AI33" si="5">AF9-AD9</f>
        <v>1884.8448983800001</v>
      </c>
      <c r="AF9" s="130">
        <v>3892.6028716400001</v>
      </c>
      <c r="AG9" s="130">
        <f t="shared" si="5"/>
        <v>1944.9664822299997</v>
      </c>
      <c r="AH9" s="130">
        <v>5837.5693538699998</v>
      </c>
      <c r="AI9" s="130">
        <f t="shared" si="5"/>
        <v>2406.9965863500001</v>
      </c>
      <c r="AJ9" s="130">
        <v>8244.5659402199999</v>
      </c>
      <c r="AK9" s="130">
        <v>2294.9662533600003</v>
      </c>
      <c r="AL9" s="130">
        <f t="shared" ref="AL9:AP33" si="6">AM9-AK9</f>
        <v>1741.4557511499997</v>
      </c>
      <c r="AM9" s="130">
        <v>4036.4220045100001</v>
      </c>
      <c r="AN9" s="130">
        <f t="shared" si="6"/>
        <v>1840.298120039999</v>
      </c>
      <c r="AO9" s="130">
        <v>5876.7201245499991</v>
      </c>
      <c r="AP9" s="130">
        <f t="shared" si="6"/>
        <v>2136.8451546000006</v>
      </c>
      <c r="AQ9" s="130">
        <v>8013.5652791499997</v>
      </c>
      <c r="AR9" s="372">
        <v>1938.5466614700001</v>
      </c>
      <c r="AS9" s="160">
        <f t="shared" ref="AS9:AS21" si="7">+AR9/AK9-1</f>
        <v>-0.15530493808707446</v>
      </c>
      <c r="AT9" s="65"/>
      <c r="AU9" s="57"/>
      <c r="AV9" s="54"/>
      <c r="AW9" s="18"/>
      <c r="AX9" s="66"/>
      <c r="AY9" s="67"/>
      <c r="AZ9" s="67"/>
      <c r="BA9" s="67"/>
      <c r="BB9" s="67"/>
      <c r="BC9" s="66"/>
      <c r="BD9" s="65"/>
    </row>
    <row r="10" spans="1:56" ht="15" customHeight="1">
      <c r="B10" s="37" t="s">
        <v>154</v>
      </c>
      <c r="C10" s="183">
        <v>2336.4281808000001</v>
      </c>
      <c r="D10" s="131">
        <v>2213.8682790000003</v>
      </c>
      <c r="E10" s="131">
        <v>2370.1882860000001</v>
      </c>
      <c r="F10" s="131">
        <v>2011.2745549671574</v>
      </c>
      <c r="G10" s="131">
        <v>3190.809546</v>
      </c>
      <c r="H10" s="131">
        <v>2814.033352051345</v>
      </c>
      <c r="I10" s="131">
        <v>639.99048338497209</v>
      </c>
      <c r="J10" s="131">
        <f t="shared" si="0"/>
        <v>735.46435621236992</v>
      </c>
      <c r="K10" s="131">
        <v>1375.454839597342</v>
      </c>
      <c r="L10" s="131">
        <f t="shared" si="0"/>
        <v>903.60420273646378</v>
      </c>
      <c r="M10" s="131">
        <v>2279.0590423338058</v>
      </c>
      <c r="N10" s="131">
        <f t="shared" si="0"/>
        <v>1554.2004716661941</v>
      </c>
      <c r="O10" s="131">
        <v>3833.2595139999999</v>
      </c>
      <c r="P10" s="131">
        <v>2063.7594549999999</v>
      </c>
      <c r="Q10" s="131">
        <f t="shared" si="1"/>
        <v>1877.7963880000002</v>
      </c>
      <c r="R10" s="131">
        <v>3941.5558430000001</v>
      </c>
      <c r="S10" s="131">
        <f t="shared" si="2"/>
        <v>2548.2527</v>
      </c>
      <c r="T10" s="131">
        <v>6489.8085430000001</v>
      </c>
      <c r="U10" s="131">
        <f t="shared" si="3"/>
        <v>2257.613053</v>
      </c>
      <c r="V10" s="131">
        <v>8747.4215960000001</v>
      </c>
      <c r="W10" s="131">
        <v>2765.7498390000001</v>
      </c>
      <c r="X10" s="131">
        <f t="shared" si="4"/>
        <v>3038.9199259999996</v>
      </c>
      <c r="Y10" s="131">
        <v>5804.6697649999996</v>
      </c>
      <c r="Z10" s="131">
        <f t="shared" si="4"/>
        <v>2743.5327950000001</v>
      </c>
      <c r="AA10" s="131">
        <v>8548.2025599999997</v>
      </c>
      <c r="AB10" s="131">
        <f t="shared" si="4"/>
        <v>218.05404500000077</v>
      </c>
      <c r="AC10" s="131">
        <v>8766.2566050000005</v>
      </c>
      <c r="AD10" s="131">
        <v>1655.31132121</v>
      </c>
      <c r="AE10" s="131">
        <f t="shared" si="5"/>
        <v>1619.1443254400003</v>
      </c>
      <c r="AF10" s="131">
        <v>3274.4556466500003</v>
      </c>
      <c r="AG10" s="131">
        <f t="shared" si="5"/>
        <v>1666.2636221099997</v>
      </c>
      <c r="AH10" s="131">
        <v>4940.71926876</v>
      </c>
      <c r="AI10" s="131">
        <f t="shared" si="5"/>
        <v>2086.6238526500001</v>
      </c>
      <c r="AJ10" s="131">
        <v>7027.3431214100001</v>
      </c>
      <c r="AK10" s="131">
        <v>1895.68714606</v>
      </c>
      <c r="AL10" s="131">
        <f t="shared" si="6"/>
        <v>1404.01377533</v>
      </c>
      <c r="AM10" s="131">
        <v>3299.7009213900001</v>
      </c>
      <c r="AN10" s="131">
        <f t="shared" si="6"/>
        <v>1512.9634695699997</v>
      </c>
      <c r="AO10" s="131">
        <v>4812.6643909599998</v>
      </c>
      <c r="AP10" s="131">
        <f t="shared" si="6"/>
        <v>1728.66534305</v>
      </c>
      <c r="AQ10" s="131">
        <v>6541.3297340099998</v>
      </c>
      <c r="AR10" s="370">
        <v>1538.1521417399999</v>
      </c>
      <c r="AS10" s="304">
        <f t="shared" si="7"/>
        <v>-0.18860443563332774</v>
      </c>
    </row>
    <row r="11" spans="1:56" ht="15" customHeight="1">
      <c r="B11" s="38" t="s">
        <v>25</v>
      </c>
      <c r="C11" s="184">
        <v>439.62091650000002</v>
      </c>
      <c r="D11" s="132">
        <v>394.99947399999996</v>
      </c>
      <c r="E11" s="132">
        <v>416.40910600000001</v>
      </c>
      <c r="F11" s="132">
        <v>537.16769899999997</v>
      </c>
      <c r="G11" s="132">
        <v>566.58066000000008</v>
      </c>
      <c r="H11" s="132">
        <v>497.30980299999999</v>
      </c>
      <c r="I11" s="132">
        <v>139.09472600000001</v>
      </c>
      <c r="J11" s="132">
        <f t="shared" si="0"/>
        <v>143.042025</v>
      </c>
      <c r="K11" s="132">
        <v>282.136751</v>
      </c>
      <c r="L11" s="132">
        <f t="shared" si="0"/>
        <v>167.88693799999999</v>
      </c>
      <c r="M11" s="132">
        <v>450.02368899999999</v>
      </c>
      <c r="N11" s="132">
        <f t="shared" si="0"/>
        <v>284.96443700000009</v>
      </c>
      <c r="O11" s="132">
        <v>734.98812600000008</v>
      </c>
      <c r="P11" s="132">
        <v>348.451166</v>
      </c>
      <c r="Q11" s="132">
        <f t="shared" si="1"/>
        <v>274.91923700000001</v>
      </c>
      <c r="R11" s="132">
        <v>623.37040300000001</v>
      </c>
      <c r="S11" s="132">
        <f t="shared" si="2"/>
        <v>297.74301300000002</v>
      </c>
      <c r="T11" s="132">
        <v>921.11341600000003</v>
      </c>
      <c r="U11" s="132">
        <f t="shared" si="3"/>
        <v>388.14056199999993</v>
      </c>
      <c r="V11" s="132">
        <v>1309.253978</v>
      </c>
      <c r="W11" s="132">
        <v>400.63310300000001</v>
      </c>
      <c r="X11" s="132">
        <f t="shared" si="4"/>
        <v>338.74526600000002</v>
      </c>
      <c r="Y11" s="132">
        <v>739.37836900000002</v>
      </c>
      <c r="Z11" s="132">
        <f t="shared" si="4"/>
        <v>313.58240999999998</v>
      </c>
      <c r="AA11" s="132">
        <v>1052.960779</v>
      </c>
      <c r="AB11" s="132">
        <f t="shared" si="4"/>
        <v>323.06624599999986</v>
      </c>
      <c r="AC11" s="132">
        <v>1376.0270249999999</v>
      </c>
      <c r="AD11" s="132">
        <v>248.0575542</v>
      </c>
      <c r="AE11" s="132">
        <f t="shared" si="5"/>
        <v>209.68765662000001</v>
      </c>
      <c r="AF11" s="132">
        <v>457.74521082000001</v>
      </c>
      <c r="AG11" s="132">
        <f t="shared" si="5"/>
        <v>221.03637657999991</v>
      </c>
      <c r="AH11" s="132">
        <v>678.78158739999992</v>
      </c>
      <c r="AI11" s="132">
        <f t="shared" si="5"/>
        <v>233.37084229000004</v>
      </c>
      <c r="AJ11" s="132">
        <v>912.15242968999996</v>
      </c>
      <c r="AK11" s="132">
        <v>304.25912108</v>
      </c>
      <c r="AL11" s="132">
        <f t="shared" si="6"/>
        <v>268.40937953000002</v>
      </c>
      <c r="AM11" s="132">
        <v>572.66850061000002</v>
      </c>
      <c r="AN11" s="132">
        <f t="shared" si="6"/>
        <v>269.98500727999999</v>
      </c>
      <c r="AO11" s="132">
        <v>842.65350789000001</v>
      </c>
      <c r="AP11" s="132">
        <f t="shared" si="6"/>
        <v>278.77288587999999</v>
      </c>
      <c r="AQ11" s="132">
        <v>1121.42639377</v>
      </c>
      <c r="AR11" s="371">
        <v>301.17956373000004</v>
      </c>
      <c r="AS11" s="305">
        <f t="shared" si="7"/>
        <v>-1.0121495582675499E-2</v>
      </c>
    </row>
    <row r="12" spans="1:56" ht="15" customHeight="1" thickBot="1">
      <c r="B12" s="59" t="s">
        <v>155</v>
      </c>
      <c r="C12" s="185">
        <v>193.60053260000004</v>
      </c>
      <c r="D12" s="141">
        <v>186.988449</v>
      </c>
      <c r="E12" s="141">
        <v>126.649625</v>
      </c>
      <c r="F12" s="141">
        <v>122.62349708431178</v>
      </c>
      <c r="G12" s="141">
        <v>137.63214099999999</v>
      </c>
      <c r="H12" s="141">
        <v>138.4461373076644</v>
      </c>
      <c r="I12" s="141">
        <v>39.034855441467037</v>
      </c>
      <c r="J12" s="141">
        <f t="shared" si="0"/>
        <v>27.710318966153388</v>
      </c>
      <c r="K12" s="141">
        <v>66.745174407620425</v>
      </c>
      <c r="L12" s="141">
        <f t="shared" si="0"/>
        <v>23.94897384662643</v>
      </c>
      <c r="M12" s="141">
        <v>90.694148254246855</v>
      </c>
      <c r="N12" s="141">
        <f t="shared" si="0"/>
        <v>117.69142874575313</v>
      </c>
      <c r="O12" s="141">
        <v>208.38557699999998</v>
      </c>
      <c r="P12" s="141">
        <v>119.73154599999999</v>
      </c>
      <c r="Q12" s="141">
        <f t="shared" si="1"/>
        <v>47.121742999999995</v>
      </c>
      <c r="R12" s="141">
        <v>166.85328899999999</v>
      </c>
      <c r="S12" s="141">
        <f t="shared" si="2"/>
        <v>39.572107000000017</v>
      </c>
      <c r="T12" s="141">
        <v>206.42539600000001</v>
      </c>
      <c r="U12" s="141">
        <f t="shared" si="3"/>
        <v>82.986728999999997</v>
      </c>
      <c r="V12" s="141">
        <v>289.412125</v>
      </c>
      <c r="W12" s="141">
        <v>96.361936</v>
      </c>
      <c r="X12" s="141">
        <f t="shared" si="4"/>
        <v>46.107217000000006</v>
      </c>
      <c r="Y12" s="141">
        <v>142.46915300000001</v>
      </c>
      <c r="Z12" s="141">
        <f t="shared" si="4"/>
        <v>46.222633000000002</v>
      </c>
      <c r="AA12" s="141">
        <v>188.69178600000001</v>
      </c>
      <c r="AB12" s="141">
        <f t="shared" si="4"/>
        <v>118.52894499999999</v>
      </c>
      <c r="AC12" s="141">
        <v>307.220731</v>
      </c>
      <c r="AD12" s="141">
        <v>104.38909785</v>
      </c>
      <c r="AE12" s="141">
        <f t="shared" si="5"/>
        <v>56.012916320000002</v>
      </c>
      <c r="AF12" s="141">
        <v>160.40201417</v>
      </c>
      <c r="AG12" s="141">
        <f t="shared" si="5"/>
        <v>57.666483540000002</v>
      </c>
      <c r="AH12" s="141">
        <v>218.06849771</v>
      </c>
      <c r="AI12" s="141">
        <f t="shared" si="5"/>
        <v>87.001891410000013</v>
      </c>
      <c r="AJ12" s="141">
        <v>305.07038912000002</v>
      </c>
      <c r="AK12" s="141">
        <v>95.019986219999993</v>
      </c>
      <c r="AL12" s="141">
        <f t="shared" si="6"/>
        <v>69.032596289999987</v>
      </c>
      <c r="AM12" s="141">
        <v>164.05258250999998</v>
      </c>
      <c r="AN12" s="141">
        <f t="shared" si="6"/>
        <v>57.349643189999995</v>
      </c>
      <c r="AO12" s="141">
        <v>221.40222569999997</v>
      </c>
      <c r="AP12" s="141">
        <f t="shared" si="6"/>
        <v>129.40692567000002</v>
      </c>
      <c r="AQ12" s="141">
        <v>350.80915137</v>
      </c>
      <c r="AR12" s="91">
        <v>99.214956000000001</v>
      </c>
      <c r="AS12" s="199">
        <f t="shared" si="7"/>
        <v>4.4148288658844681E-2</v>
      </c>
    </row>
    <row r="13" spans="1:56" ht="15" customHeight="1">
      <c r="B13" s="40" t="s">
        <v>26</v>
      </c>
      <c r="C13" s="184">
        <v>70.534723999999997</v>
      </c>
      <c r="D13" s="132">
        <v>179.018945</v>
      </c>
      <c r="E13" s="132">
        <v>78.350205000000003</v>
      </c>
      <c r="F13" s="132">
        <v>65.492059999999995</v>
      </c>
      <c r="G13" s="132">
        <v>74.081716999999998</v>
      </c>
      <c r="H13" s="132">
        <v>77.535995</v>
      </c>
      <c r="I13" s="132">
        <v>16.931480000000001</v>
      </c>
      <c r="J13" s="132">
        <f t="shared" si="0"/>
        <v>19.388869</v>
      </c>
      <c r="K13" s="132">
        <v>36.320349</v>
      </c>
      <c r="L13" s="132">
        <f t="shared" si="0"/>
        <v>19.944808999999999</v>
      </c>
      <c r="M13" s="132">
        <v>56.265158</v>
      </c>
      <c r="N13" s="132">
        <f t="shared" si="0"/>
        <v>41.14873</v>
      </c>
      <c r="O13" s="132">
        <v>97.413888</v>
      </c>
      <c r="P13" s="132">
        <v>23.262983999999999</v>
      </c>
      <c r="Q13" s="132">
        <f t="shared" si="1"/>
        <v>26.354983000000001</v>
      </c>
      <c r="R13" s="132">
        <v>49.617967</v>
      </c>
      <c r="S13" s="132">
        <f t="shared" si="2"/>
        <v>41.336659000000004</v>
      </c>
      <c r="T13" s="132">
        <v>90.954626000000005</v>
      </c>
      <c r="U13" s="132">
        <f t="shared" si="3"/>
        <v>22.100726999999992</v>
      </c>
      <c r="V13" s="132">
        <v>113.055353</v>
      </c>
      <c r="W13" s="132">
        <v>20.124116000000001</v>
      </c>
      <c r="X13" s="132">
        <f t="shared" si="4"/>
        <v>33.546731000000001</v>
      </c>
      <c r="Y13" s="132">
        <v>53.670847000000002</v>
      </c>
      <c r="Z13" s="132">
        <f t="shared" si="4"/>
        <v>14.13608</v>
      </c>
      <c r="AA13" s="132">
        <v>67.806927000000002</v>
      </c>
      <c r="AB13" s="132">
        <f t="shared" si="4"/>
        <v>38.635010000000008</v>
      </c>
      <c r="AC13" s="132">
        <v>106.44193700000001</v>
      </c>
      <c r="AD13" s="132">
        <v>45.938058170000005</v>
      </c>
      <c r="AE13" s="132">
        <f t="shared" si="5"/>
        <v>28.290486579999993</v>
      </c>
      <c r="AF13" s="132">
        <v>74.228544749999998</v>
      </c>
      <c r="AG13" s="132">
        <f t="shared" si="5"/>
        <v>29.52814875</v>
      </c>
      <c r="AH13" s="132">
        <v>103.7566935</v>
      </c>
      <c r="AI13" s="132">
        <f t="shared" si="5"/>
        <v>27.234476740000005</v>
      </c>
      <c r="AJ13" s="132">
        <v>130.99117024</v>
      </c>
      <c r="AK13" s="132">
        <v>22.796709979999999</v>
      </c>
      <c r="AL13" s="132">
        <f t="shared" si="6"/>
        <v>42.263111850000001</v>
      </c>
      <c r="AM13" s="132">
        <v>65.059821830000004</v>
      </c>
      <c r="AN13" s="132">
        <f t="shared" si="6"/>
        <v>28.805999450000002</v>
      </c>
      <c r="AO13" s="132">
        <v>93.865821280000006</v>
      </c>
      <c r="AP13" s="132">
        <f t="shared" si="6"/>
        <v>45.136237359999967</v>
      </c>
      <c r="AQ13" s="132">
        <v>139.00205863999997</v>
      </c>
      <c r="AR13" s="371">
        <v>24.804667469999998</v>
      </c>
      <c r="AS13" s="268">
        <f t="shared" si="7"/>
        <v>8.8081020978975522E-2</v>
      </c>
    </row>
    <row r="14" spans="1:56" ht="15" customHeight="1">
      <c r="B14" s="38" t="s">
        <v>156</v>
      </c>
      <c r="C14" s="184">
        <v>-1108.6733032</v>
      </c>
      <c r="D14" s="132">
        <v>-962.47280000000001</v>
      </c>
      <c r="E14" s="132">
        <v>-1276.5917165000001</v>
      </c>
      <c r="F14" s="132">
        <v>-1109.0316087671576</v>
      </c>
      <c r="G14" s="132">
        <v>-1977.7911887</v>
      </c>
      <c r="H14" s="132">
        <v>-1314.1842838662219</v>
      </c>
      <c r="I14" s="132">
        <v>-362.40739132880799</v>
      </c>
      <c r="J14" s="132">
        <f t="shared" si="0"/>
        <v>-379.09051828862835</v>
      </c>
      <c r="K14" s="132">
        <v>-741.49790961743633</v>
      </c>
      <c r="L14" s="132">
        <f t="shared" si="0"/>
        <v>-496.86447416597116</v>
      </c>
      <c r="M14" s="132">
        <v>-1238.3623837834075</v>
      </c>
      <c r="N14" s="132">
        <f t="shared" si="0"/>
        <v>-1225.2877217165924</v>
      </c>
      <c r="O14" s="132">
        <v>-2463.6501054999999</v>
      </c>
      <c r="P14" s="132">
        <v>-1460.3409999999999</v>
      </c>
      <c r="Q14" s="132">
        <f t="shared" si="1"/>
        <v>-1220.4822626999999</v>
      </c>
      <c r="R14" s="132">
        <v>-2680.8232626999998</v>
      </c>
      <c r="S14" s="132">
        <f t="shared" si="2"/>
        <v>-2220.5535594000003</v>
      </c>
      <c r="T14" s="132">
        <v>-4901.3768221</v>
      </c>
      <c r="U14" s="132">
        <f t="shared" si="3"/>
        <v>-1601.5995778999995</v>
      </c>
      <c r="V14" s="132">
        <v>-6502.9763999999996</v>
      </c>
      <c r="W14" s="132">
        <v>-1723.4290000000001</v>
      </c>
      <c r="X14" s="132">
        <f t="shared" si="4"/>
        <v>-1397.2912670999999</v>
      </c>
      <c r="Y14" s="132">
        <v>-3120.7202671</v>
      </c>
      <c r="Z14" s="132">
        <f t="shared" si="4"/>
        <v>-1402.3977329000004</v>
      </c>
      <c r="AA14" s="132">
        <v>-4523.1180000000004</v>
      </c>
      <c r="AB14" s="132">
        <f t="shared" si="4"/>
        <v>-461.02674869999919</v>
      </c>
      <c r="AC14" s="132">
        <v>-4984.1447486999996</v>
      </c>
      <c r="AD14" s="132">
        <v>-883.61937374000001</v>
      </c>
      <c r="AE14" s="132">
        <f t="shared" si="5"/>
        <v>-738.17830653999988</v>
      </c>
      <c r="AF14" s="132">
        <v>-1621.7976802799999</v>
      </c>
      <c r="AG14" s="132">
        <f t="shared" si="5"/>
        <v>-788.95260921999989</v>
      </c>
      <c r="AH14" s="132">
        <v>-2410.7502894999998</v>
      </c>
      <c r="AI14" s="132">
        <f t="shared" si="5"/>
        <v>-1055.4026243800004</v>
      </c>
      <c r="AJ14" s="132">
        <v>-3466.1529138800001</v>
      </c>
      <c r="AK14" s="132">
        <v>-1094.8</v>
      </c>
      <c r="AL14" s="132">
        <f t="shared" si="6"/>
        <v>-682.46337208</v>
      </c>
      <c r="AM14" s="132">
        <v>-1777.26337208</v>
      </c>
      <c r="AN14" s="132">
        <f t="shared" si="6"/>
        <v>-697.55191595999986</v>
      </c>
      <c r="AO14" s="132">
        <v>-2474.8152880399998</v>
      </c>
      <c r="AP14" s="132">
        <f t="shared" si="6"/>
        <v>-938.34043437000037</v>
      </c>
      <c r="AQ14" s="132">
        <v>-3413.1557224100002</v>
      </c>
      <c r="AR14" s="371">
        <v>-954.1</v>
      </c>
      <c r="AS14" s="268">
        <f t="shared" si="7"/>
        <v>-0.12851662404092068</v>
      </c>
    </row>
    <row r="15" spans="1:56" ht="15" customHeight="1">
      <c r="B15" s="38" t="s">
        <v>157</v>
      </c>
      <c r="C15" s="184">
        <v>-182.7214999</v>
      </c>
      <c r="D15" s="132">
        <v>-253.4091</v>
      </c>
      <c r="E15" s="132">
        <v>-94.736666499999998</v>
      </c>
      <c r="F15" s="132">
        <v>-30.753125399999998</v>
      </c>
      <c r="G15" s="132">
        <v>-62.911768000000002</v>
      </c>
      <c r="H15" s="132">
        <v>-59.537700000000001</v>
      </c>
      <c r="I15" s="132">
        <v>-7.859</v>
      </c>
      <c r="J15" s="132">
        <f t="shared" si="0"/>
        <v>-20.482586600000005</v>
      </c>
      <c r="K15" s="132">
        <v>-28.341586600000003</v>
      </c>
      <c r="L15" s="132">
        <f t="shared" si="0"/>
        <v>-20.672948999999999</v>
      </c>
      <c r="M15" s="132">
        <v>-49.014535600000002</v>
      </c>
      <c r="N15" s="132">
        <f t="shared" si="0"/>
        <v>-5.8164793999999986</v>
      </c>
      <c r="O15" s="132">
        <v>-54.831015000000001</v>
      </c>
      <c r="P15" s="132">
        <v>-6.3010000000000002</v>
      </c>
      <c r="Q15" s="132">
        <f t="shared" si="1"/>
        <v>-20.044283399999998</v>
      </c>
      <c r="R15" s="132">
        <v>-26.3452834</v>
      </c>
      <c r="S15" s="132">
        <f t="shared" si="2"/>
        <v>-22.122225800000002</v>
      </c>
      <c r="T15" s="132">
        <v>-48.467509200000002</v>
      </c>
      <c r="U15" s="132">
        <f t="shared" si="3"/>
        <v>-10.4186251</v>
      </c>
      <c r="V15" s="132">
        <v>-58.886134300000002</v>
      </c>
      <c r="W15" s="132">
        <v>-17.248999999999999</v>
      </c>
      <c r="X15" s="132">
        <f t="shared" si="4"/>
        <v>-53.063273200000012</v>
      </c>
      <c r="Y15" s="132">
        <v>-70.312273200000007</v>
      </c>
      <c r="Z15" s="132">
        <f t="shared" si="4"/>
        <v>-56.818726799999993</v>
      </c>
      <c r="AA15" s="132">
        <v>-127.131</v>
      </c>
      <c r="AB15" s="132">
        <f t="shared" si="4"/>
        <v>-40.107398499999988</v>
      </c>
      <c r="AC15" s="132">
        <v>-167.23839849999999</v>
      </c>
      <c r="AD15" s="132">
        <v>-25.634442459999999</v>
      </c>
      <c r="AE15" s="132">
        <f t="shared" si="5"/>
        <v>-30.61491784</v>
      </c>
      <c r="AF15" s="132">
        <v>-56.249360299999999</v>
      </c>
      <c r="AG15" s="132">
        <f t="shared" si="5"/>
        <v>-43.171588750000005</v>
      </c>
      <c r="AH15" s="132">
        <v>-99.420949050000004</v>
      </c>
      <c r="AI15" s="132">
        <f t="shared" si="5"/>
        <v>-25.280136019999986</v>
      </c>
      <c r="AJ15" s="132">
        <v>-124.70108506999999</v>
      </c>
      <c r="AK15" s="132">
        <v>-22.673579280000002</v>
      </c>
      <c r="AL15" s="132">
        <f t="shared" si="6"/>
        <v>-40.457311669999996</v>
      </c>
      <c r="AM15" s="132">
        <v>-63.130890950000001</v>
      </c>
      <c r="AN15" s="132">
        <f t="shared" si="6"/>
        <v>-54.587173549999996</v>
      </c>
      <c r="AO15" s="132">
        <v>-117.7180645</v>
      </c>
      <c r="AP15" s="132">
        <f t="shared" si="6"/>
        <v>-25.209102580000007</v>
      </c>
      <c r="AQ15" s="132">
        <v>-142.92716708</v>
      </c>
      <c r="AR15" s="371">
        <v>-15.2</v>
      </c>
      <c r="AS15" s="268">
        <f t="shared" si="7"/>
        <v>-0.32961621046714606</v>
      </c>
      <c r="AU15" s="77"/>
    </row>
    <row r="16" spans="1:56" ht="15" customHeight="1">
      <c r="B16" s="38" t="s">
        <v>158</v>
      </c>
      <c r="C16" s="184">
        <v>-124.4066</v>
      </c>
      <c r="D16" s="132">
        <v>-112.1888</v>
      </c>
      <c r="E16" s="132">
        <v>-56.891809699999996</v>
      </c>
      <c r="F16" s="132">
        <v>-44.081009084311766</v>
      </c>
      <c r="G16" s="132">
        <v>-45.58029599999999</v>
      </c>
      <c r="H16" s="132">
        <v>-30.665947403427065</v>
      </c>
      <c r="I16" s="132">
        <v>-17.201276962175498</v>
      </c>
      <c r="J16" s="132">
        <f t="shared" si="0"/>
        <v>-18.448897775083573</v>
      </c>
      <c r="K16" s="132">
        <v>-35.650174737259071</v>
      </c>
      <c r="L16" s="132">
        <f t="shared" si="0"/>
        <v>-4.9571082436031162</v>
      </c>
      <c r="M16" s="132">
        <v>-40.607282980862188</v>
      </c>
      <c r="N16" s="132">
        <f t="shared" si="0"/>
        <v>-53.466742419137823</v>
      </c>
      <c r="O16" s="132">
        <v>-94.074025400000011</v>
      </c>
      <c r="P16" s="132">
        <v>-68.132000000000005</v>
      </c>
      <c r="Q16" s="132">
        <f t="shared" si="1"/>
        <v>-45.97549579999999</v>
      </c>
      <c r="R16" s="132">
        <v>-114.1074958</v>
      </c>
      <c r="S16" s="132">
        <f t="shared" si="2"/>
        <v>-44.614808600000018</v>
      </c>
      <c r="T16" s="132">
        <v>-158.72230440000001</v>
      </c>
      <c r="U16" s="132">
        <f t="shared" si="3"/>
        <v>-81.797864799999985</v>
      </c>
      <c r="V16" s="132">
        <v>-240.5201692</v>
      </c>
      <c r="W16" s="132">
        <v>-59.537999999999997</v>
      </c>
      <c r="X16" s="132">
        <f t="shared" si="4"/>
        <v>-27.474184700000009</v>
      </c>
      <c r="Y16" s="132">
        <v>-87.012184700000006</v>
      </c>
      <c r="Z16" s="132">
        <f t="shared" si="4"/>
        <v>-20.195815299999992</v>
      </c>
      <c r="AA16" s="132">
        <v>-107.208</v>
      </c>
      <c r="AB16" s="132">
        <f t="shared" si="4"/>
        <v>24.286404199999993</v>
      </c>
      <c r="AC16" s="132">
        <v>-82.921595800000006</v>
      </c>
      <c r="AD16" s="132">
        <v>-56.078974340000002</v>
      </c>
      <c r="AE16" s="132">
        <f t="shared" si="5"/>
        <v>-9.9789430000001289E-2</v>
      </c>
      <c r="AF16" s="132">
        <v>-56.178763770000003</v>
      </c>
      <c r="AG16" s="132">
        <f t="shared" si="5"/>
        <v>-6.2023186799999976</v>
      </c>
      <c r="AH16" s="132">
        <v>-62.381082450000001</v>
      </c>
      <c r="AI16" s="132">
        <f t="shared" si="5"/>
        <v>-18.969414289999982</v>
      </c>
      <c r="AJ16" s="132">
        <v>-81.350496739999983</v>
      </c>
      <c r="AK16" s="132">
        <v>-37.349132620000006</v>
      </c>
      <c r="AL16" s="132">
        <f t="shared" si="6"/>
        <v>-11.854048379999995</v>
      </c>
      <c r="AM16" s="132">
        <v>-49.203181000000001</v>
      </c>
      <c r="AN16" s="132">
        <f t="shared" si="6"/>
        <v>-14.840684899999999</v>
      </c>
      <c r="AO16" s="132">
        <v>-64.0438659</v>
      </c>
      <c r="AP16" s="132">
        <f t="shared" si="6"/>
        <v>-39.455006049999994</v>
      </c>
      <c r="AQ16" s="132">
        <v>-103.49887194999999</v>
      </c>
      <c r="AR16" s="371">
        <v>-44.4</v>
      </c>
      <c r="AS16" s="268">
        <f t="shared" si="7"/>
        <v>0.18878262720950945</v>
      </c>
    </row>
    <row r="17" spans="2:49" ht="15" customHeight="1">
      <c r="B17" s="38" t="s">
        <v>115</v>
      </c>
      <c r="C17" s="186">
        <v>-138.65225700000002</v>
      </c>
      <c r="D17" s="167">
        <v>-61.726571999999997</v>
      </c>
      <c r="E17" s="167">
        <v>-114.199887</v>
      </c>
      <c r="F17" s="167">
        <v>-125.78117999999999</v>
      </c>
      <c r="G17" s="167">
        <v>-116.921768</v>
      </c>
      <c r="H17" s="167">
        <v>-78.788471999999999</v>
      </c>
      <c r="I17" s="167">
        <v>-12.026361</v>
      </c>
      <c r="J17" s="167">
        <f t="shared" si="0"/>
        <v>-3.5786449999999999</v>
      </c>
      <c r="K17" s="167">
        <v>-15.605005999999999</v>
      </c>
      <c r="L17" s="167">
        <f t="shared" si="0"/>
        <v>-19.910331000000003</v>
      </c>
      <c r="M17" s="167">
        <v>-35.515337000000002</v>
      </c>
      <c r="N17" s="167">
        <f t="shared" si="0"/>
        <v>-214.61867599999999</v>
      </c>
      <c r="O17" s="167">
        <v>-250.13401300000001</v>
      </c>
      <c r="P17" s="167">
        <v>-186.06175999999999</v>
      </c>
      <c r="Q17" s="167">
        <f t="shared" si="1"/>
        <v>-57.978471000000013</v>
      </c>
      <c r="R17" s="167">
        <v>-244.04023100000001</v>
      </c>
      <c r="S17" s="167">
        <f t="shared" si="2"/>
        <v>-86.630110000000002</v>
      </c>
      <c r="T17" s="167">
        <v>-330.67034100000001</v>
      </c>
      <c r="U17" s="167">
        <f t="shared" si="3"/>
        <v>-191.43900099999996</v>
      </c>
      <c r="V17" s="167">
        <v>-522.10934199999997</v>
      </c>
      <c r="W17" s="167">
        <v>-222.466036</v>
      </c>
      <c r="X17" s="167">
        <f t="shared" si="4"/>
        <v>-127.61477299999999</v>
      </c>
      <c r="Y17" s="167">
        <v>-350.08080899999999</v>
      </c>
      <c r="Z17" s="167">
        <f t="shared" si="4"/>
        <v>73.840617000000009</v>
      </c>
      <c r="AA17" s="167">
        <v>-276.24019199999998</v>
      </c>
      <c r="AB17" s="167">
        <f t="shared" si="4"/>
        <v>-157.677863</v>
      </c>
      <c r="AC17" s="167">
        <v>-433.91805499999998</v>
      </c>
      <c r="AD17" s="167">
        <v>-145.13366787000001</v>
      </c>
      <c r="AE17" s="167">
        <f t="shared" si="5"/>
        <v>-22.329220910000004</v>
      </c>
      <c r="AF17" s="167">
        <v>-167.46288878000001</v>
      </c>
      <c r="AG17" s="167">
        <f t="shared" si="5"/>
        <v>-29.994517949999988</v>
      </c>
      <c r="AH17" s="167">
        <v>-197.45740673</v>
      </c>
      <c r="AI17" s="167">
        <f t="shared" si="5"/>
        <v>-122.45516878999996</v>
      </c>
      <c r="AJ17" s="167">
        <v>-319.91257551999996</v>
      </c>
      <c r="AK17" s="167">
        <v>-148.45746835</v>
      </c>
      <c r="AL17" s="167">
        <f t="shared" si="6"/>
        <v>-72.775387870000003</v>
      </c>
      <c r="AM17" s="167">
        <v>-221.23285622</v>
      </c>
      <c r="AN17" s="167">
        <f t="shared" si="6"/>
        <v>-138.16746695000003</v>
      </c>
      <c r="AO17" s="167">
        <v>-359.40032317000004</v>
      </c>
      <c r="AP17" s="167">
        <f t="shared" si="6"/>
        <v>-185.23515192999997</v>
      </c>
      <c r="AQ17" s="167">
        <v>-544.63547510000001</v>
      </c>
      <c r="AR17" s="374">
        <v>-123.59185069</v>
      </c>
      <c r="AS17" s="305">
        <f t="shared" si="7"/>
        <v>-0.16749320823239</v>
      </c>
    </row>
    <row r="18" spans="2:49" ht="15" customHeight="1">
      <c r="B18" s="38" t="s">
        <v>96</v>
      </c>
      <c r="C18" s="184">
        <v>-332.94342999999998</v>
      </c>
      <c r="D18" s="132">
        <v>-313.61460600000004</v>
      </c>
      <c r="E18" s="132">
        <v>-313.62400199999996</v>
      </c>
      <c r="F18" s="132">
        <v>-322.83439700000002</v>
      </c>
      <c r="G18" s="132">
        <v>-332.42551199999997</v>
      </c>
      <c r="H18" s="132">
        <v>-347.63362100000001</v>
      </c>
      <c r="I18" s="132">
        <v>-89.966842999999997</v>
      </c>
      <c r="J18" s="132">
        <f t="shared" si="0"/>
        <v>-100.93054500000001</v>
      </c>
      <c r="K18" s="132">
        <v>-190.89738800000001</v>
      </c>
      <c r="L18" s="132">
        <f t="shared" si="0"/>
        <v>-88.023155000000003</v>
      </c>
      <c r="M18" s="132">
        <v>-278.92054300000001</v>
      </c>
      <c r="N18" s="132">
        <f t="shared" si="0"/>
        <v>-104.81270899999998</v>
      </c>
      <c r="O18" s="132">
        <v>-383.73325199999999</v>
      </c>
      <c r="P18" s="132">
        <v>-105.27018</v>
      </c>
      <c r="Q18" s="132">
        <f t="shared" si="1"/>
        <v>-111.16771000000001</v>
      </c>
      <c r="R18" s="132">
        <v>-216.43789000000001</v>
      </c>
      <c r="S18" s="132">
        <f t="shared" si="2"/>
        <v>-97.080633000000006</v>
      </c>
      <c r="T18" s="132">
        <v>-313.51852300000002</v>
      </c>
      <c r="U18" s="132">
        <f t="shared" si="3"/>
        <v>-114.92792299999996</v>
      </c>
      <c r="V18" s="132">
        <v>-428.44644599999998</v>
      </c>
      <c r="W18" s="132">
        <v>-112.165846</v>
      </c>
      <c r="X18" s="132">
        <f t="shared" si="4"/>
        <v>-132.60539299999999</v>
      </c>
      <c r="Y18" s="132">
        <v>-244.77123900000001</v>
      </c>
      <c r="Z18" s="132">
        <f t="shared" si="4"/>
        <v>-112.00493500000002</v>
      </c>
      <c r="AA18" s="132">
        <v>-356.77617400000003</v>
      </c>
      <c r="AB18" s="132">
        <f t="shared" si="4"/>
        <v>-132.10227500000002</v>
      </c>
      <c r="AC18" s="132">
        <v>-488.87844900000005</v>
      </c>
      <c r="AD18" s="132">
        <v>-133.75629588999999</v>
      </c>
      <c r="AE18" s="132">
        <f t="shared" si="5"/>
        <v>-156.56348446000004</v>
      </c>
      <c r="AF18" s="132">
        <v>-290.31978035000003</v>
      </c>
      <c r="AG18" s="132">
        <f t="shared" si="5"/>
        <v>-129.02723209999994</v>
      </c>
      <c r="AH18" s="132">
        <v>-419.34701244999997</v>
      </c>
      <c r="AI18" s="132">
        <f t="shared" si="5"/>
        <v>-151.42414836</v>
      </c>
      <c r="AJ18" s="132">
        <v>-570.77116080999997</v>
      </c>
      <c r="AK18" s="132">
        <v>-147.96780125000001</v>
      </c>
      <c r="AL18" s="132">
        <f t="shared" si="6"/>
        <v>-159.27014554000002</v>
      </c>
      <c r="AM18" s="132">
        <v>-307.23794679000002</v>
      </c>
      <c r="AN18" s="132">
        <f t="shared" si="6"/>
        <v>-137.34775984999999</v>
      </c>
      <c r="AO18" s="132">
        <v>-444.58570664000001</v>
      </c>
      <c r="AP18" s="132">
        <f t="shared" si="6"/>
        <v>-161.88365590000001</v>
      </c>
      <c r="AQ18" s="132">
        <v>-606.46936254000002</v>
      </c>
      <c r="AR18" s="371">
        <v>-155.97190494999998</v>
      </c>
      <c r="AS18" s="268">
        <f t="shared" si="7"/>
        <v>5.4093550302045657E-2</v>
      </c>
    </row>
    <row r="19" spans="2:49" ht="15" customHeight="1">
      <c r="B19" s="17" t="s">
        <v>27</v>
      </c>
      <c r="C19" s="190">
        <v>-360.02636200000001</v>
      </c>
      <c r="D19" s="138">
        <v>-339.342466</v>
      </c>
      <c r="E19" s="138">
        <v>-341.32461599999999</v>
      </c>
      <c r="F19" s="138">
        <v>-327.33749800000004</v>
      </c>
      <c r="G19" s="138">
        <v>-364.22247999999996</v>
      </c>
      <c r="H19" s="138">
        <v>-378.76660600000002</v>
      </c>
      <c r="I19" s="138">
        <v>-94.729956999999999</v>
      </c>
      <c r="J19" s="138">
        <f t="shared" si="0"/>
        <v>-100.575497</v>
      </c>
      <c r="K19" s="138">
        <v>-195.305454</v>
      </c>
      <c r="L19" s="138">
        <f t="shared" si="0"/>
        <v>-111.13120600000002</v>
      </c>
      <c r="M19" s="138">
        <v>-306.43666000000002</v>
      </c>
      <c r="N19" s="138">
        <f t="shared" si="0"/>
        <v>-110.83209499999998</v>
      </c>
      <c r="O19" s="138">
        <v>-417.268755</v>
      </c>
      <c r="P19" s="138">
        <v>-109.189553</v>
      </c>
      <c r="Q19" s="138">
        <f t="shared" si="1"/>
        <v>-109.52188700000001</v>
      </c>
      <c r="R19" s="138">
        <v>-218.71144000000001</v>
      </c>
      <c r="S19" s="138">
        <f t="shared" si="2"/>
        <v>-116.99560699999998</v>
      </c>
      <c r="T19" s="138">
        <v>-335.70704699999999</v>
      </c>
      <c r="U19" s="138">
        <f t="shared" si="3"/>
        <v>-126.98724299999998</v>
      </c>
      <c r="V19" s="138">
        <v>-462.69428999999997</v>
      </c>
      <c r="W19" s="138">
        <v>-125.938142</v>
      </c>
      <c r="X19" s="138">
        <f t="shared" si="4"/>
        <v>-125.78476699999999</v>
      </c>
      <c r="Y19" s="138">
        <v>-251.72290899999999</v>
      </c>
      <c r="Z19" s="138">
        <f t="shared" si="4"/>
        <v>-136.26595900000004</v>
      </c>
      <c r="AA19" s="138">
        <v>-387.98886800000002</v>
      </c>
      <c r="AB19" s="138">
        <f t="shared" si="4"/>
        <v>-148.97681399999999</v>
      </c>
      <c r="AC19" s="138">
        <v>-536.96568200000002</v>
      </c>
      <c r="AD19" s="138">
        <v>-138.60426729</v>
      </c>
      <c r="AE19" s="138">
        <f t="shared" si="5"/>
        <v>-146.79814227999998</v>
      </c>
      <c r="AF19" s="138">
        <v>-285.40240956999997</v>
      </c>
      <c r="AG19" s="138">
        <f t="shared" si="5"/>
        <v>-141.76300744000002</v>
      </c>
      <c r="AH19" s="138">
        <v>-427.16541701</v>
      </c>
      <c r="AI19" s="138">
        <f t="shared" si="5"/>
        <v>-150.58636288999998</v>
      </c>
      <c r="AJ19" s="138">
        <v>-577.75177989999997</v>
      </c>
      <c r="AK19" s="138">
        <v>-148.79435476</v>
      </c>
      <c r="AL19" s="138">
        <f t="shared" si="6"/>
        <v>-151.13603946000003</v>
      </c>
      <c r="AM19" s="138">
        <v>-299.93039422000004</v>
      </c>
      <c r="AN19" s="138">
        <f t="shared" si="6"/>
        <v>-152.60559764999999</v>
      </c>
      <c r="AO19" s="138">
        <v>-452.53599187000003</v>
      </c>
      <c r="AP19" s="138">
        <f t="shared" si="6"/>
        <v>-172.50823477</v>
      </c>
      <c r="AQ19" s="138">
        <v>-625.04422664000003</v>
      </c>
      <c r="AR19" s="77">
        <v>-148.09571161000002</v>
      </c>
      <c r="AS19" s="305">
        <f t="shared" si="7"/>
        <v>-4.6953605943375054E-3</v>
      </c>
    </row>
    <row r="20" spans="2:49" s="68" customFormat="1" ht="15" customHeight="1">
      <c r="B20" s="40" t="s">
        <v>28</v>
      </c>
      <c r="C20" s="245">
        <v>-264.13541900000001</v>
      </c>
      <c r="D20" s="136">
        <v>-227.23129699999998</v>
      </c>
      <c r="E20" s="136">
        <v>-213.20858900000002</v>
      </c>
      <c r="F20" s="136">
        <v>-239.83107800000002</v>
      </c>
      <c r="G20" s="136">
        <v>-249.956975</v>
      </c>
      <c r="H20" s="136">
        <v>-276.27905099999998</v>
      </c>
      <c r="I20" s="136">
        <v>-59.490751000000003</v>
      </c>
      <c r="J20" s="136">
        <f t="shared" si="0"/>
        <v>-65.458916000000002</v>
      </c>
      <c r="K20" s="136">
        <v>-124.94966700000001</v>
      </c>
      <c r="L20" s="136">
        <f t="shared" si="0"/>
        <v>-79.225920000000002</v>
      </c>
      <c r="M20" s="136">
        <v>-204.17558700000001</v>
      </c>
      <c r="N20" s="136">
        <f t="shared" si="0"/>
        <v>-114.15649300000001</v>
      </c>
      <c r="O20" s="136">
        <v>-318.33208000000002</v>
      </c>
      <c r="P20" s="136">
        <v>-89.570931000000002</v>
      </c>
      <c r="Q20" s="136">
        <f t="shared" si="1"/>
        <v>-66.626474999999999</v>
      </c>
      <c r="R20" s="136">
        <v>-156.197406</v>
      </c>
      <c r="S20" s="136">
        <f t="shared" si="2"/>
        <v>-96.034098999999998</v>
      </c>
      <c r="T20" s="136">
        <v>-252.231505</v>
      </c>
      <c r="U20" s="136">
        <f t="shared" si="3"/>
        <v>-151.25528399999999</v>
      </c>
      <c r="V20" s="136">
        <v>-403.48678899999999</v>
      </c>
      <c r="W20" s="136">
        <v>-97.218008999999995</v>
      </c>
      <c r="X20" s="136">
        <f t="shared" si="4"/>
        <v>-97.989564000000001</v>
      </c>
      <c r="Y20" s="136">
        <v>-195.207573</v>
      </c>
      <c r="Z20" s="136">
        <f t="shared" si="4"/>
        <v>-98.960922000000011</v>
      </c>
      <c r="AA20" s="136">
        <v>-294.16849500000001</v>
      </c>
      <c r="AB20" s="136">
        <f t="shared" si="4"/>
        <v>-152.32764199999997</v>
      </c>
      <c r="AC20" s="136">
        <v>-446.49613699999998</v>
      </c>
      <c r="AD20" s="136">
        <v>-103.94458107999999</v>
      </c>
      <c r="AE20" s="136">
        <f t="shared" si="5"/>
        <v>-110.19996948000001</v>
      </c>
      <c r="AF20" s="136">
        <v>-214.14455056</v>
      </c>
      <c r="AG20" s="136">
        <f t="shared" si="5"/>
        <v>-118.93081677000001</v>
      </c>
      <c r="AH20" s="136">
        <v>-333.07536733000001</v>
      </c>
      <c r="AI20" s="136">
        <f t="shared" si="5"/>
        <v>-183.70244583000004</v>
      </c>
      <c r="AJ20" s="136">
        <v>-516.77781316000005</v>
      </c>
      <c r="AK20" s="136">
        <v>-120.75390856999999</v>
      </c>
      <c r="AL20" s="136">
        <f t="shared" si="6"/>
        <v>-130.32682019000001</v>
      </c>
      <c r="AM20" s="136">
        <v>-251.08072876</v>
      </c>
      <c r="AN20" s="136">
        <f t="shared" si="6"/>
        <v>-135.53361200999996</v>
      </c>
      <c r="AO20" s="136">
        <v>-386.61434076999996</v>
      </c>
      <c r="AP20" s="136">
        <f t="shared" si="6"/>
        <v>-203.64349605000012</v>
      </c>
      <c r="AQ20" s="136">
        <v>-590.25783682000008</v>
      </c>
      <c r="AR20" s="373">
        <v>-133.78598778</v>
      </c>
      <c r="AS20" s="305">
        <f t="shared" si="7"/>
        <v>0.10792262846254319</v>
      </c>
      <c r="AT20" s="60"/>
    </row>
    <row r="21" spans="2:49" s="68" customFormat="1" ht="15" customHeight="1" thickBot="1">
      <c r="B21" s="59" t="s">
        <v>141</v>
      </c>
      <c r="C21" s="246"/>
      <c r="D21" s="247"/>
      <c r="E21" s="247"/>
      <c r="F21" s="247"/>
      <c r="G21" s="247"/>
      <c r="H21" s="141">
        <v>-127.44334358936094</v>
      </c>
      <c r="I21" s="133">
        <v>16.5604084645447</v>
      </c>
      <c r="J21" s="133">
        <f t="shared" si="0"/>
        <v>14.639384485188273</v>
      </c>
      <c r="K21" s="133">
        <v>31.199792949732974</v>
      </c>
      <c r="L21" s="141">
        <f t="shared" si="0"/>
        <v>89.943781726484076</v>
      </c>
      <c r="M21" s="141">
        <v>121.14357467621704</v>
      </c>
      <c r="N21" s="141">
        <f t="shared" si="0"/>
        <v>148.52319873378298</v>
      </c>
      <c r="O21" s="141">
        <v>269.66677341000002</v>
      </c>
      <c r="P21" s="141">
        <v>175.407107</v>
      </c>
      <c r="Q21" s="141">
        <f t="shared" si="1"/>
        <v>-139.984703</v>
      </c>
      <c r="R21" s="141">
        <v>35.422404</v>
      </c>
      <c r="S21" s="141">
        <f t="shared" si="2"/>
        <v>194.57801699999999</v>
      </c>
      <c r="T21" s="141">
        <v>230.00042099999999</v>
      </c>
      <c r="U21" s="141">
        <f t="shared" si="3"/>
        <v>627.96089700000005</v>
      </c>
      <c r="V21" s="141">
        <v>857.96131800000001</v>
      </c>
      <c r="W21" s="141">
        <v>-83.467704999999995</v>
      </c>
      <c r="X21" s="141">
        <f t="shared" si="4"/>
        <v>-333.42946800000004</v>
      </c>
      <c r="Y21" s="141">
        <v>-416.89717300000001</v>
      </c>
      <c r="Z21" s="141">
        <f t="shared" si="4"/>
        <v>-206.80987899999997</v>
      </c>
      <c r="AA21" s="141">
        <v>-623.70705199999998</v>
      </c>
      <c r="AB21" s="141">
        <f t="shared" si="4"/>
        <v>1161.8249599999999</v>
      </c>
      <c r="AC21" s="141">
        <v>538.11790800000006</v>
      </c>
      <c r="AD21" s="141">
        <v>177.82271917</v>
      </c>
      <c r="AE21" s="141">
        <f t="shared" si="5"/>
        <v>23.893433490000007</v>
      </c>
      <c r="AF21" s="141">
        <v>201.71615266000001</v>
      </c>
      <c r="AG21" s="141">
        <f t="shared" si="5"/>
        <v>4.5963268000000141</v>
      </c>
      <c r="AH21" s="141">
        <v>206.31247946000002</v>
      </c>
      <c r="AI21" s="141">
        <f t="shared" si="5"/>
        <v>-21.916931430000005</v>
      </c>
      <c r="AJ21" s="141">
        <v>184.39554803000001</v>
      </c>
      <c r="AK21" s="141">
        <v>-21.902337329999998</v>
      </c>
      <c r="AL21" s="141">
        <f t="shared" si="6"/>
        <v>2.5846360900000001</v>
      </c>
      <c r="AM21" s="141">
        <v>-19.317701239999998</v>
      </c>
      <c r="AN21" s="141">
        <f t="shared" si="6"/>
        <v>7.0564365599999981</v>
      </c>
      <c r="AO21" s="141">
        <v>-12.26126468</v>
      </c>
      <c r="AP21" s="141">
        <f t="shared" si="6"/>
        <v>-1.9037238700000003</v>
      </c>
      <c r="AQ21" s="141">
        <v>-14.16498855</v>
      </c>
      <c r="AR21" s="91">
        <v>-1.7221659499999999</v>
      </c>
      <c r="AS21" s="306">
        <f t="shared" si="7"/>
        <v>-0.9213706772910889</v>
      </c>
      <c r="AT21" s="60"/>
    </row>
    <row r="22" spans="2:49" ht="15" customHeight="1">
      <c r="B22" s="76" t="s">
        <v>126</v>
      </c>
      <c r="C22" s="187">
        <v>528.62552412000002</v>
      </c>
      <c r="D22" s="134">
        <v>704.88947399999995</v>
      </c>
      <c r="E22" s="134">
        <v>581.01993500000015</v>
      </c>
      <c r="F22" s="134">
        <v>536.90791500000023</v>
      </c>
      <c r="G22" s="134">
        <f t="shared" ref="G22:AR22" si="8">G24-G23</f>
        <v>819.29407600000036</v>
      </c>
      <c r="H22" s="134">
        <f t="shared" si="8"/>
        <v>914.02630299999964</v>
      </c>
      <c r="I22" s="134">
        <f t="shared" si="8"/>
        <v>207.92983400000003</v>
      </c>
      <c r="J22" s="134">
        <f t="shared" si="8"/>
        <v>251.67988699999984</v>
      </c>
      <c r="K22" s="134">
        <f t="shared" si="8"/>
        <v>459.60972099999987</v>
      </c>
      <c r="L22" s="134">
        <f t="shared" si="8"/>
        <v>384.54356200000018</v>
      </c>
      <c r="M22" s="134">
        <f t="shared" si="8"/>
        <v>844.1532830000001</v>
      </c>
      <c r="N22" s="134">
        <f t="shared" si="8"/>
        <v>317.53734940999914</v>
      </c>
      <c r="O22" s="134">
        <f t="shared" si="8"/>
        <v>1161.6906324099991</v>
      </c>
      <c r="P22" s="134">
        <f t="shared" si="8"/>
        <v>705.74554299999966</v>
      </c>
      <c r="Q22" s="134">
        <f t="shared" si="8"/>
        <v>454.41135400000013</v>
      </c>
      <c r="R22" s="134">
        <f t="shared" si="8"/>
        <v>1160.1568969999998</v>
      </c>
      <c r="S22" s="134">
        <f t="shared" si="8"/>
        <v>437.45145300000058</v>
      </c>
      <c r="T22" s="134">
        <f t="shared" si="8"/>
        <v>1597.6083500000004</v>
      </c>
      <c r="U22" s="134">
        <f t="shared" si="3"/>
        <v>1100.3764080000005</v>
      </c>
      <c r="V22" s="134">
        <f t="shared" si="8"/>
        <v>2697.984758000001</v>
      </c>
      <c r="W22" s="134">
        <f t="shared" si="8"/>
        <v>841.39657799999986</v>
      </c>
      <c r="X22" s="134">
        <f t="shared" si="8"/>
        <v>1162.0671279999988</v>
      </c>
      <c r="Y22" s="134">
        <f t="shared" si="8"/>
        <v>2003.4637059999986</v>
      </c>
      <c r="Z22" s="134">
        <f t="shared" si="8"/>
        <v>1157.8608119999992</v>
      </c>
      <c r="AA22" s="134">
        <f t="shared" si="8"/>
        <v>3161.3245179999981</v>
      </c>
      <c r="AB22" s="134">
        <f t="shared" si="8"/>
        <v>792.17662200000473</v>
      </c>
      <c r="AC22" s="134">
        <f t="shared" si="8"/>
        <v>3953.5011400000026</v>
      </c>
      <c r="AD22" s="134">
        <f t="shared" si="8"/>
        <v>744.74714793999988</v>
      </c>
      <c r="AE22" s="134">
        <f t="shared" si="8"/>
        <v>732.24498750000021</v>
      </c>
      <c r="AF22" s="134">
        <f t="shared" si="8"/>
        <v>1476.9921354400001</v>
      </c>
      <c r="AG22" s="134">
        <f t="shared" si="8"/>
        <v>721.04886686999942</v>
      </c>
      <c r="AH22" s="134">
        <f t="shared" si="8"/>
        <v>2198.0410023099994</v>
      </c>
      <c r="AI22" s="134">
        <f t="shared" si="8"/>
        <v>704.49383110000065</v>
      </c>
      <c r="AJ22" s="134">
        <f t="shared" si="8"/>
        <v>2902.5348334100004</v>
      </c>
      <c r="AK22" s="134">
        <f t="shared" si="8"/>
        <v>575.08590128000037</v>
      </c>
      <c r="AL22" s="134">
        <f t="shared" si="8"/>
        <v>537.99885379999955</v>
      </c>
      <c r="AM22" s="134">
        <f t="shared" si="8"/>
        <v>1113.0847550799999</v>
      </c>
      <c r="AN22" s="134">
        <f t="shared" si="8"/>
        <v>545.52634517999923</v>
      </c>
      <c r="AO22" s="134">
        <f t="shared" si="8"/>
        <v>1658.6111002599991</v>
      </c>
      <c r="AP22" s="134">
        <f t="shared" si="8"/>
        <v>453.80258644000025</v>
      </c>
      <c r="AQ22" s="134">
        <f t="shared" si="8"/>
        <v>2112.4136866999993</v>
      </c>
      <c r="AR22" s="375">
        <f t="shared" si="8"/>
        <v>386.49714854000018</v>
      </c>
      <c r="AS22" s="307">
        <f>+AR22/AK22-1</f>
        <v>-0.32793144871096269</v>
      </c>
    </row>
    <row r="23" spans="2:49" s="68" customFormat="1" ht="15" customHeight="1" thickBot="1">
      <c r="B23" s="38" t="s">
        <v>74</v>
      </c>
      <c r="C23" s="188">
        <v>-118.021045</v>
      </c>
      <c r="D23" s="133">
        <v>-89.751476999999994</v>
      </c>
      <c r="E23" s="133">
        <v>-180.91272699999999</v>
      </c>
      <c r="F23" s="133">
        <v>118.20657</v>
      </c>
      <c r="G23" s="133">
        <v>46.622749999999996</v>
      </c>
      <c r="H23" s="133">
        <v>7.9116319999999973</v>
      </c>
      <c r="I23" s="133">
        <v>0</v>
      </c>
      <c r="J23" s="91">
        <f>K23-I23</f>
        <v>-0.50749999999999995</v>
      </c>
      <c r="K23" s="133">
        <v>-0.50749999999999995</v>
      </c>
      <c r="L23" s="133">
        <f>M23-K23</f>
        <v>0</v>
      </c>
      <c r="M23" s="133">
        <v>-0.50749999999999995</v>
      </c>
      <c r="N23" s="133">
        <f>O23-M23</f>
        <v>105.646849</v>
      </c>
      <c r="O23" s="133">
        <v>105.13934900000001</v>
      </c>
      <c r="P23" s="133">
        <v>0</v>
      </c>
      <c r="Q23" s="133">
        <f>R23-P23</f>
        <v>24.080770999999995</v>
      </c>
      <c r="R23" s="133">
        <v>24.080770999999995</v>
      </c>
      <c r="S23" s="133">
        <f t="shared" ref="S23:S24" si="9">T23-R23</f>
        <v>0</v>
      </c>
      <c r="T23" s="133">
        <v>24.080770999999995</v>
      </c>
      <c r="U23" s="133">
        <f t="shared" si="3"/>
        <v>-95.869446999999994</v>
      </c>
      <c r="V23" s="133">
        <v>-71.788675999999995</v>
      </c>
      <c r="W23" s="133">
        <v>0</v>
      </c>
      <c r="X23" s="133">
        <f>Y23-W23</f>
        <v>-15.435444</v>
      </c>
      <c r="Y23" s="133">
        <v>-15.435444</v>
      </c>
      <c r="Z23" s="133">
        <f>AA23-Y23</f>
        <v>0</v>
      </c>
      <c r="AA23" s="133">
        <v>-15.435444</v>
      </c>
      <c r="AB23" s="133">
        <f t="shared" si="4"/>
        <v>-436.12152399999997</v>
      </c>
      <c r="AC23" s="133">
        <v>-451.55696799999998</v>
      </c>
      <c r="AD23" s="133">
        <v>0</v>
      </c>
      <c r="AE23" s="133">
        <f t="shared" si="5"/>
        <v>-194.69830974000001</v>
      </c>
      <c r="AF23" s="133">
        <v>-194.69830974000001</v>
      </c>
      <c r="AG23" s="133">
        <f t="shared" si="5"/>
        <v>5.0000011242445908E-8</v>
      </c>
      <c r="AH23" s="133">
        <v>-194.69830969</v>
      </c>
      <c r="AI23" s="133">
        <f t="shared" si="5"/>
        <v>18.12424739000005</v>
      </c>
      <c r="AJ23" s="133">
        <v>-176.57406229999995</v>
      </c>
      <c r="AK23" s="133">
        <v>0</v>
      </c>
      <c r="AL23" s="133">
        <f t="shared" ref="AL23:AL24" si="10">AM23-AK23</f>
        <v>0</v>
      </c>
      <c r="AM23" s="133">
        <v>0</v>
      </c>
      <c r="AN23" s="133">
        <f t="shared" si="6"/>
        <v>0</v>
      </c>
      <c r="AO23" s="133">
        <v>0</v>
      </c>
      <c r="AP23" s="133">
        <f t="shared" si="6"/>
        <v>-0.14379246999999395</v>
      </c>
      <c r="AQ23" s="133">
        <v>-0.14379246999999395</v>
      </c>
      <c r="AR23" s="376">
        <v>0</v>
      </c>
      <c r="AS23" s="306" t="s">
        <v>85</v>
      </c>
      <c r="AT23" s="60"/>
    </row>
    <row r="24" spans="2:49" ht="15" customHeight="1" thickBot="1">
      <c r="B24" s="44" t="s">
        <v>107</v>
      </c>
      <c r="C24" s="182">
        <v>410.60649899999999</v>
      </c>
      <c r="D24" s="130">
        <v>615.13799699999993</v>
      </c>
      <c r="E24" s="130">
        <v>400.10720800000013</v>
      </c>
      <c r="F24" s="130">
        <v>655.11448500000029</v>
      </c>
      <c r="G24" s="130">
        <v>865.91682600000036</v>
      </c>
      <c r="H24" s="130">
        <v>921.9379349999997</v>
      </c>
      <c r="I24" s="130">
        <v>207.92983400000003</v>
      </c>
      <c r="J24" s="130">
        <f>K24-I24</f>
        <v>251.17238699999984</v>
      </c>
      <c r="K24" s="130">
        <v>459.10222099999987</v>
      </c>
      <c r="L24" s="130">
        <f>M24-K24</f>
        <v>384.54356200000018</v>
      </c>
      <c r="M24" s="130">
        <v>843.64578300000005</v>
      </c>
      <c r="N24" s="130">
        <f t="shared" ref="N24" si="11">O24-M24</f>
        <v>423.18419840999911</v>
      </c>
      <c r="O24" s="130">
        <v>1266.8299814099992</v>
      </c>
      <c r="P24" s="130">
        <v>705.74554299999966</v>
      </c>
      <c r="Q24" s="130">
        <f>R24-P24</f>
        <v>478.4921250000001</v>
      </c>
      <c r="R24" s="130">
        <v>1184.2376679999998</v>
      </c>
      <c r="S24" s="130">
        <f t="shared" si="9"/>
        <v>437.45145300000058</v>
      </c>
      <c r="T24" s="130">
        <v>1621.6891210000003</v>
      </c>
      <c r="U24" s="130">
        <f t="shared" si="3"/>
        <v>1004.5069610000005</v>
      </c>
      <c r="V24" s="130">
        <v>2626.1960820000008</v>
      </c>
      <c r="W24" s="130">
        <v>841.39657799999986</v>
      </c>
      <c r="X24" s="130">
        <f>Y24-W24</f>
        <v>1146.6316839999988</v>
      </c>
      <c r="Y24" s="130">
        <v>1988.0282619999987</v>
      </c>
      <c r="Z24" s="130">
        <f>AA24-Y24</f>
        <v>1157.8608119999992</v>
      </c>
      <c r="AA24" s="130">
        <v>3145.8890739999979</v>
      </c>
      <c r="AB24" s="130">
        <f t="shared" si="4"/>
        <v>356.05509800000482</v>
      </c>
      <c r="AC24" s="130">
        <v>3501.9441720000027</v>
      </c>
      <c r="AD24" s="130">
        <v>744.74714793999988</v>
      </c>
      <c r="AE24" s="130">
        <f t="shared" si="5"/>
        <v>537.54667776000019</v>
      </c>
      <c r="AF24" s="130">
        <v>1282.2938257000001</v>
      </c>
      <c r="AG24" s="130">
        <f t="shared" si="5"/>
        <v>721.04886691999945</v>
      </c>
      <c r="AH24" s="130">
        <v>2003.3426926199995</v>
      </c>
      <c r="AI24" s="130">
        <f t="shared" si="5"/>
        <v>722.6180784900007</v>
      </c>
      <c r="AJ24" s="130">
        <v>2725.9607711100002</v>
      </c>
      <c r="AK24" s="130">
        <v>575.08590128000037</v>
      </c>
      <c r="AL24" s="130">
        <f t="shared" si="10"/>
        <v>537.99885379999955</v>
      </c>
      <c r="AM24" s="130">
        <v>1113.0847550799999</v>
      </c>
      <c r="AN24" s="130">
        <f t="shared" si="6"/>
        <v>545.52634517999923</v>
      </c>
      <c r="AO24" s="130">
        <v>1658.6111002599991</v>
      </c>
      <c r="AP24" s="130">
        <f t="shared" si="6"/>
        <v>453.65879397000026</v>
      </c>
      <c r="AQ24" s="130">
        <v>2112.2698942299994</v>
      </c>
      <c r="AR24" s="372">
        <v>386.49714854000018</v>
      </c>
      <c r="AS24" s="160">
        <f>+AR24/AK24-1</f>
        <v>-0.32793144871096269</v>
      </c>
      <c r="AW24" s="62"/>
    </row>
    <row r="25" spans="2:49" ht="15" customHeight="1" thickBot="1">
      <c r="B25" s="38"/>
      <c r="C25" s="184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371"/>
      <c r="AS25" s="132"/>
      <c r="AW25" s="24"/>
    </row>
    <row r="26" spans="2:49" ht="13.5" thickBot="1">
      <c r="B26" s="44" t="s">
        <v>64</v>
      </c>
      <c r="C26" s="182">
        <v>27.252495730000003</v>
      </c>
      <c r="D26" s="130">
        <v>30.453787000000002</v>
      </c>
      <c r="E26" s="130">
        <v>27.899553000000001</v>
      </c>
      <c r="F26" s="130">
        <v>28.436803999999999</v>
      </c>
      <c r="G26" s="130">
        <v>40.792726999999999</v>
      </c>
      <c r="H26" s="130">
        <v>28.835398039999998</v>
      </c>
      <c r="I26" s="130">
        <v>2.5156031694332399</v>
      </c>
      <c r="J26" s="130">
        <f>K26-I26</f>
        <v>14.45240889056676</v>
      </c>
      <c r="K26" s="130">
        <v>16.96801206</v>
      </c>
      <c r="L26" s="130">
        <f>M26-K26</f>
        <v>10.70899794</v>
      </c>
      <c r="M26" s="130">
        <v>27.677009999999999</v>
      </c>
      <c r="N26" s="130">
        <f>O26-M26</f>
        <v>7.160339000000004</v>
      </c>
      <c r="O26" s="130">
        <v>34.837349000000003</v>
      </c>
      <c r="P26" s="130">
        <v>-12.267717150000003</v>
      </c>
      <c r="Q26" s="130">
        <f>R26-P26</f>
        <v>13.151219350000002</v>
      </c>
      <c r="R26" s="130">
        <v>0.88350219999999913</v>
      </c>
      <c r="S26" s="130">
        <f t="shared" ref="S26:S27" si="12">T26-R26</f>
        <v>8.8690384500000015</v>
      </c>
      <c r="T26" s="130">
        <v>9.7525406500000003</v>
      </c>
      <c r="U26" s="130">
        <f t="shared" ref="U26:U27" si="13">V26-T26</f>
        <v>-5.4591026500000002</v>
      </c>
      <c r="V26" s="130">
        <v>4.2934380000000001</v>
      </c>
      <c r="W26" s="130">
        <v>17.998595000000002</v>
      </c>
      <c r="X26" s="130">
        <f>Y26-W26</f>
        <v>25.513808229999988</v>
      </c>
      <c r="Y26" s="130">
        <v>43.51240322999999</v>
      </c>
      <c r="Z26" s="130">
        <f>AA26-Y26</f>
        <v>9.3707715300000132</v>
      </c>
      <c r="AA26" s="130">
        <v>52.883174760000003</v>
      </c>
      <c r="AB26" s="130">
        <f t="shared" si="4"/>
        <v>32.037286239999986</v>
      </c>
      <c r="AC26" s="130">
        <v>84.920460999999989</v>
      </c>
      <c r="AD26" s="130">
        <v>20.486162989999997</v>
      </c>
      <c r="AE26" s="130">
        <f t="shared" si="5"/>
        <v>32.222359300000001</v>
      </c>
      <c r="AF26" s="130">
        <v>52.708522289999998</v>
      </c>
      <c r="AG26" s="130">
        <f t="shared" si="5"/>
        <v>27.122853979999995</v>
      </c>
      <c r="AH26" s="130">
        <v>79.831376269999993</v>
      </c>
      <c r="AI26" s="130">
        <f t="shared" si="5"/>
        <v>21.465617670000015</v>
      </c>
      <c r="AJ26" s="130">
        <v>101.29699394000001</v>
      </c>
      <c r="AK26" s="130">
        <v>14.298660680000001</v>
      </c>
      <c r="AL26" s="130">
        <f t="shared" ref="AL26:AL27" si="14">AM26-AK26</f>
        <v>33.537264859999993</v>
      </c>
      <c r="AM26" s="130">
        <v>47.835925539999998</v>
      </c>
      <c r="AN26" s="130">
        <f t="shared" si="6"/>
        <v>18.627430220000001</v>
      </c>
      <c r="AO26" s="130">
        <v>66.463355759999999</v>
      </c>
      <c r="AP26" s="130">
        <f t="shared" si="6"/>
        <v>18.59865203999999</v>
      </c>
      <c r="AQ26" s="130">
        <v>85.062007799999989</v>
      </c>
      <c r="AR26" s="372">
        <v>17.09533918</v>
      </c>
      <c r="AS26" s="160">
        <f>+AR26/AK26-1</f>
        <v>0.19559024181277374</v>
      </c>
      <c r="AW26" s="25"/>
    </row>
    <row r="27" spans="2:49" s="68" customFormat="1">
      <c r="B27" s="76" t="s">
        <v>32</v>
      </c>
      <c r="C27" s="187">
        <v>27.14478021</v>
      </c>
      <c r="D27" s="134">
        <v>30.67993384</v>
      </c>
      <c r="E27" s="134">
        <v>28.284626320000001</v>
      </c>
      <c r="F27" s="134">
        <v>28.574073559999999</v>
      </c>
      <c r="G27" s="134">
        <v>37.307775359999994</v>
      </c>
      <c r="H27" s="134">
        <v>28.247252790000005</v>
      </c>
      <c r="I27" s="134">
        <v>2.7243016294332407</v>
      </c>
      <c r="J27" s="134">
        <f>K27-I27</f>
        <v>14.25586282056676</v>
      </c>
      <c r="K27" s="134">
        <v>16.98016445</v>
      </c>
      <c r="L27" s="134">
        <f>M27-K27</f>
        <v>10.652068570000001</v>
      </c>
      <c r="M27" s="134">
        <v>27.632233020000001</v>
      </c>
      <c r="N27" s="134">
        <f>O27-M27</f>
        <v>7.0440789299999977</v>
      </c>
      <c r="O27" s="134">
        <v>34.676311949999999</v>
      </c>
      <c r="P27" s="134">
        <v>-12.260145140000002</v>
      </c>
      <c r="Q27" s="134">
        <f>R27-P27</f>
        <v>13.033428480000001</v>
      </c>
      <c r="R27" s="134">
        <v>0.7732833399999991</v>
      </c>
      <c r="S27" s="134">
        <f t="shared" si="12"/>
        <v>8.7186497200000019</v>
      </c>
      <c r="T27" s="134">
        <v>9.4919330600000009</v>
      </c>
      <c r="U27" s="134">
        <f t="shared" si="13"/>
        <v>-5.8546291700000008</v>
      </c>
      <c r="V27" s="134">
        <v>3.6373038900000001</v>
      </c>
      <c r="W27" s="134">
        <v>18.097790490000001</v>
      </c>
      <c r="X27" s="134">
        <f>Y27-W27</f>
        <v>25.689317699999989</v>
      </c>
      <c r="Y27" s="134">
        <v>43.787108189999991</v>
      </c>
      <c r="Z27" s="134">
        <f>AA27-Y27</f>
        <v>9.5554306300000107</v>
      </c>
      <c r="AA27" s="134">
        <v>53.342538820000001</v>
      </c>
      <c r="AB27" s="134">
        <f t="shared" si="4"/>
        <v>31.904486419999984</v>
      </c>
      <c r="AC27" s="134">
        <v>85.247025239999985</v>
      </c>
      <c r="AD27" s="134">
        <v>20.516730259999999</v>
      </c>
      <c r="AE27" s="134">
        <f t="shared" si="5"/>
        <v>32.41029039</v>
      </c>
      <c r="AF27" s="134">
        <v>52.927020649999996</v>
      </c>
      <c r="AG27" s="134">
        <f t="shared" si="5"/>
        <v>26.993511230000003</v>
      </c>
      <c r="AH27" s="134">
        <v>79.920531879999999</v>
      </c>
      <c r="AI27" s="134">
        <f t="shared" si="5"/>
        <v>21.489543999999981</v>
      </c>
      <c r="AJ27" s="134">
        <v>101.41007587999998</v>
      </c>
      <c r="AK27" s="134">
        <v>14.408061300000002</v>
      </c>
      <c r="AL27" s="134">
        <f t="shared" si="14"/>
        <v>33.639305349999994</v>
      </c>
      <c r="AM27" s="134">
        <v>48.047366649999994</v>
      </c>
      <c r="AN27" s="134">
        <f t="shared" si="6"/>
        <v>18.749721600000008</v>
      </c>
      <c r="AO27" s="134">
        <v>66.797088250000002</v>
      </c>
      <c r="AP27" s="134">
        <f t="shared" si="6"/>
        <v>19.202911749999998</v>
      </c>
      <c r="AQ27" s="134">
        <v>86</v>
      </c>
      <c r="AR27" s="375">
        <v>17.3</v>
      </c>
      <c r="AS27" s="307">
        <f>+AR27/AK27-1</f>
        <v>0.20071671266418045</v>
      </c>
      <c r="AW27" s="24"/>
    </row>
    <row r="28" spans="2:49" hidden="1">
      <c r="B28" s="78" t="s">
        <v>34</v>
      </c>
      <c r="C28" s="184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371"/>
      <c r="AS28" s="307" t="e">
        <f>+#REF!/#REF!-1</f>
        <v>#REF!</v>
      </c>
      <c r="AW28" s="25"/>
    </row>
    <row r="29" spans="2:49">
      <c r="B29" s="78" t="s">
        <v>35</v>
      </c>
      <c r="C29" s="184">
        <v>27.25532557</v>
      </c>
      <c r="D29" s="132">
        <v>30.92597147</v>
      </c>
      <c r="E29" s="132">
        <v>28.1832569</v>
      </c>
      <c r="F29" s="132">
        <v>29.911382660000001</v>
      </c>
      <c r="G29" s="132">
        <v>38.503006669999998</v>
      </c>
      <c r="H29" s="132">
        <v>28.136016059999996</v>
      </c>
      <c r="I29" s="132">
        <v>2.8168670694332403</v>
      </c>
      <c r="J29" s="132">
        <f>K29-I29</f>
        <v>14.654901620566758</v>
      </c>
      <c r="K29" s="132">
        <v>17.471768689999998</v>
      </c>
      <c r="L29" s="132">
        <f>M29-K29</f>
        <v>10.775377779999999</v>
      </c>
      <c r="M29" s="132">
        <v>28.247146469999997</v>
      </c>
      <c r="N29" s="132">
        <f>O29-M29</f>
        <v>7.7235878700000029</v>
      </c>
      <c r="O29" s="132">
        <v>35.97073434</v>
      </c>
      <c r="P29" s="132">
        <v>-8.7719745500000013</v>
      </c>
      <c r="Q29" s="132">
        <f>R29-P29</f>
        <v>14.455359400000001</v>
      </c>
      <c r="R29" s="132">
        <v>5.6833848499999995</v>
      </c>
      <c r="S29" s="132">
        <f t="shared" ref="S29" si="15">T29-R29</f>
        <v>7.4606729500000011</v>
      </c>
      <c r="T29" s="132">
        <v>13.144057800000001</v>
      </c>
      <c r="U29" s="132">
        <f t="shared" ref="U29" si="16">V29-T29</f>
        <v>-8.8174832000000016</v>
      </c>
      <c r="V29" s="132">
        <v>4.3265745999999998</v>
      </c>
      <c r="W29" s="132">
        <v>14.023605029999999</v>
      </c>
      <c r="X29" s="132">
        <f>Y29-W29</f>
        <v>24.261032960000001</v>
      </c>
      <c r="Y29" s="132">
        <v>38.28463799</v>
      </c>
      <c r="Z29" s="132">
        <f>AA29-Y29</f>
        <v>8.6496245399999978</v>
      </c>
      <c r="AA29" s="132">
        <v>46.934262529999998</v>
      </c>
      <c r="AB29" s="132">
        <f t="shared" si="4"/>
        <v>31.258698319999993</v>
      </c>
      <c r="AC29" s="132">
        <v>78.192960849999992</v>
      </c>
      <c r="AD29" s="132">
        <v>20.927966379999997</v>
      </c>
      <c r="AE29" s="132">
        <f t="shared" si="5"/>
        <v>31.301053210000003</v>
      </c>
      <c r="AF29" s="132">
        <v>52.22901959</v>
      </c>
      <c r="AG29" s="132">
        <f t="shared" si="5"/>
        <v>27.949772020000005</v>
      </c>
      <c r="AH29" s="132">
        <v>80.178791610000005</v>
      </c>
      <c r="AI29" s="132">
        <f t="shared" si="5"/>
        <v>20.275963329999996</v>
      </c>
      <c r="AJ29" s="132">
        <v>100.45475494</v>
      </c>
      <c r="AK29" s="132">
        <v>15.871857179999999</v>
      </c>
      <c r="AL29" s="132">
        <f t="shared" ref="AL29" si="17">AM29-AK29</f>
        <v>33.127177780000004</v>
      </c>
      <c r="AM29" s="132">
        <v>48.999034960000003</v>
      </c>
      <c r="AN29" s="132">
        <f t="shared" si="6"/>
        <v>19.141002059999991</v>
      </c>
      <c r="AO29" s="132">
        <v>68.140037019999994</v>
      </c>
      <c r="AP29" s="132">
        <f t="shared" si="6"/>
        <v>16.059962980000009</v>
      </c>
      <c r="AQ29" s="132">
        <v>84.2</v>
      </c>
      <c r="AR29" s="371">
        <v>17</v>
      </c>
      <c r="AS29" s="268">
        <f>+AR29/AK29-1</f>
        <v>7.1078186201269711E-2</v>
      </c>
      <c r="AW29" s="25"/>
    </row>
    <row r="30" spans="2:49" hidden="1">
      <c r="B30" s="78" t="s">
        <v>36</v>
      </c>
      <c r="C30" s="184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371"/>
      <c r="AS30" s="307" t="e">
        <f>+#REF!/#REF!-1</f>
        <v>#REF!</v>
      </c>
      <c r="AW30" s="25"/>
    </row>
    <row r="31" spans="2:49">
      <c r="B31" s="78" t="s">
        <v>37</v>
      </c>
      <c r="C31" s="184">
        <v>-0.11054536000000002</v>
      </c>
      <c r="D31" s="132">
        <v>-0.24603763000000003</v>
      </c>
      <c r="E31" s="132">
        <v>0.10136942000000104</v>
      </c>
      <c r="F31" s="132">
        <v>-1.3373090999999999</v>
      </c>
      <c r="G31" s="132">
        <v>-1.19523131</v>
      </c>
      <c r="H31" s="132">
        <v>0.11123672999999457</v>
      </c>
      <c r="I31" s="132">
        <v>-9.2565439999999999E-2</v>
      </c>
      <c r="J31" s="132">
        <f>K31-I31</f>
        <v>-0.39903880000000003</v>
      </c>
      <c r="K31" s="132">
        <v>-0.49160424000000003</v>
      </c>
      <c r="L31" s="132">
        <f>M31-K31</f>
        <v>-0.12330921000000028</v>
      </c>
      <c r="M31" s="132">
        <v>-0.61491345000000031</v>
      </c>
      <c r="N31" s="132">
        <f>O31-M31</f>
        <v>-0.67950894000000084</v>
      </c>
      <c r="O31" s="132">
        <v>-1.2944223900000011</v>
      </c>
      <c r="P31" s="132">
        <v>-3.4957426000000016</v>
      </c>
      <c r="Q31" s="132">
        <f>R31-P31</f>
        <v>-1.4143589099999989</v>
      </c>
      <c r="R31" s="132">
        <v>-4.9101015100000005</v>
      </c>
      <c r="S31" s="132">
        <f t="shared" ref="S31:S33" si="18">T31-R31</f>
        <v>1.2579767700000004</v>
      </c>
      <c r="T31" s="132">
        <v>-3.6521247400000001</v>
      </c>
      <c r="U31" s="132">
        <f t="shared" ref="U31:U33" si="19">V31-T31</f>
        <v>2.9628540300000004</v>
      </c>
      <c r="V31" s="132">
        <v>-0.68927070999999973</v>
      </c>
      <c r="W31" s="132">
        <f>W27-W29</f>
        <v>4.0741854600000025</v>
      </c>
      <c r="X31" s="132">
        <f>Y31-W31</f>
        <v>1.4282847399999881</v>
      </c>
      <c r="Y31" s="132">
        <f>Y27-Y29</f>
        <v>5.5024701999999905</v>
      </c>
      <c r="Z31" s="132">
        <f>AA31-Y31</f>
        <v>0.90580609000001289</v>
      </c>
      <c r="AA31" s="132">
        <v>6.4082762900000034</v>
      </c>
      <c r="AB31" s="132">
        <f t="shared" si="4"/>
        <v>0.6457880999999901</v>
      </c>
      <c r="AC31" s="132">
        <v>7.0540643899999935</v>
      </c>
      <c r="AD31" s="132">
        <v>-0.38066884999999928</v>
      </c>
      <c r="AE31" s="132">
        <f t="shared" si="5"/>
        <v>1.0786699099999995</v>
      </c>
      <c r="AF31" s="132">
        <v>0.69800106000000006</v>
      </c>
      <c r="AG31" s="132">
        <f t="shared" si="5"/>
        <v>-0.95626079000000608</v>
      </c>
      <c r="AH31" s="132">
        <v>-0.25825973000000602</v>
      </c>
      <c r="AI31" s="132">
        <f t="shared" si="5"/>
        <v>1.213580670000006</v>
      </c>
      <c r="AJ31" s="132">
        <v>0.95532094000000012</v>
      </c>
      <c r="AK31" s="132">
        <v>-1.4637958799999999</v>
      </c>
      <c r="AL31" s="132">
        <f t="shared" ref="AL31:AL33" si="20">AM31-AK31</f>
        <v>0.51212756999999987</v>
      </c>
      <c r="AM31" s="132">
        <v>-0.95166831000000007</v>
      </c>
      <c r="AN31" s="132">
        <f t="shared" si="6"/>
        <v>-0.3912804599999995</v>
      </c>
      <c r="AO31" s="132">
        <v>-1.3429487699999996</v>
      </c>
      <c r="AP31" s="132">
        <f t="shared" si="6"/>
        <v>3.2429487699999995</v>
      </c>
      <c r="AQ31" s="132">
        <v>1.9</v>
      </c>
      <c r="AR31" s="371">
        <v>0.28999999999999998</v>
      </c>
      <c r="AS31" s="268" t="s">
        <v>85</v>
      </c>
      <c r="AW31" s="25"/>
    </row>
    <row r="32" spans="2:49" s="68" customFormat="1">
      <c r="B32" s="76" t="s">
        <v>33</v>
      </c>
      <c r="C32" s="187">
        <v>0.10771551999999995</v>
      </c>
      <c r="D32" s="134">
        <v>-0.22614694999999996</v>
      </c>
      <c r="E32" s="134">
        <v>-0.38507332000000005</v>
      </c>
      <c r="F32" s="134">
        <v>-0.13727</v>
      </c>
      <c r="G32" s="134">
        <v>3.48495117</v>
      </c>
      <c r="H32" s="134">
        <v>0.58814513999999996</v>
      </c>
      <c r="I32" s="134">
        <v>-0.20869827999999999</v>
      </c>
      <c r="J32" s="134">
        <f>K32-I32</f>
        <v>0.20869827999999999</v>
      </c>
      <c r="K32" s="134">
        <v>0</v>
      </c>
      <c r="L32" s="134">
        <f>M32-K32</f>
        <v>4.47759E-2</v>
      </c>
      <c r="M32" s="134">
        <v>4.47759E-2</v>
      </c>
      <c r="N32" s="134">
        <f>O32-M32</f>
        <v>0.11626069999999999</v>
      </c>
      <c r="O32" s="134">
        <v>0.1610366</v>
      </c>
      <c r="P32" s="134">
        <v>-7.5720100000000005E-3</v>
      </c>
      <c r="Q32" s="134">
        <f>R32-P32</f>
        <v>0.11779087000000001</v>
      </c>
      <c r="R32" s="134">
        <v>0.11021886</v>
      </c>
      <c r="S32" s="134">
        <f t="shared" si="18"/>
        <v>0.15038873</v>
      </c>
      <c r="T32" s="134">
        <v>0.26060759</v>
      </c>
      <c r="U32" s="134">
        <f t="shared" si="19"/>
        <v>0.39552626000000002</v>
      </c>
      <c r="V32" s="134">
        <v>0.65613385000000002</v>
      </c>
      <c r="W32" s="134">
        <v>-9.9195530000000004E-2</v>
      </c>
      <c r="X32" s="134">
        <f>Y32-W32</f>
        <v>-0.17550942999999999</v>
      </c>
      <c r="Y32" s="134">
        <v>-0.27470496</v>
      </c>
      <c r="Z32" s="134">
        <f>AA32-Y32</f>
        <v>-0.18465910000000002</v>
      </c>
      <c r="AA32" s="134">
        <v>-0.45936406000000002</v>
      </c>
      <c r="AB32" s="134">
        <f t="shared" si="4"/>
        <v>0.13279953999999999</v>
      </c>
      <c r="AC32" s="134">
        <v>-0.32656452000000002</v>
      </c>
      <c r="AD32" s="134">
        <v>-3.0567270000000001E-2</v>
      </c>
      <c r="AE32" s="134">
        <f t="shared" si="5"/>
        <v>-0.18793108999999997</v>
      </c>
      <c r="AF32" s="134">
        <v>-0.21849835999999997</v>
      </c>
      <c r="AG32" s="134">
        <f t="shared" si="5"/>
        <v>0.12934274999999998</v>
      </c>
      <c r="AH32" s="134">
        <v>-8.9155609999999996E-2</v>
      </c>
      <c r="AI32" s="134">
        <f t="shared" si="5"/>
        <v>-2.392633000000001E-2</v>
      </c>
      <c r="AJ32" s="134">
        <v>-0.11308194000000001</v>
      </c>
      <c r="AK32" s="134">
        <v>-0.10940061999999999</v>
      </c>
      <c r="AL32" s="134">
        <f t="shared" si="20"/>
        <v>-0.10204048999999989</v>
      </c>
      <c r="AM32" s="134">
        <v>-0.21144110999999988</v>
      </c>
      <c r="AN32" s="134">
        <f t="shared" si="6"/>
        <v>-0.12229138000000012</v>
      </c>
      <c r="AO32" s="134">
        <v>-0.33373248999999999</v>
      </c>
      <c r="AP32" s="134">
        <f t="shared" si="6"/>
        <v>-0.66626750999999995</v>
      </c>
      <c r="AQ32" s="134">
        <v>-1</v>
      </c>
      <c r="AR32" s="375">
        <v>-0.2</v>
      </c>
      <c r="AS32" s="307">
        <f>+AR32/AK32-1</f>
        <v>0.82814320430725186</v>
      </c>
      <c r="AW32" s="24"/>
    </row>
    <row r="33" spans="1:49">
      <c r="B33" s="78" t="s">
        <v>38</v>
      </c>
      <c r="C33" s="184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v>0</v>
      </c>
      <c r="I33" s="132">
        <v>0</v>
      </c>
      <c r="J33" s="132">
        <f>K33-I33</f>
        <v>0</v>
      </c>
      <c r="K33" s="132">
        <v>0</v>
      </c>
      <c r="L33" s="132">
        <f>M33-K33</f>
        <v>0</v>
      </c>
      <c r="M33" s="132">
        <v>0</v>
      </c>
      <c r="N33" s="132">
        <f>O33-M33</f>
        <v>0</v>
      </c>
      <c r="O33" s="132">
        <v>0</v>
      </c>
      <c r="P33" s="132">
        <v>0</v>
      </c>
      <c r="Q33" s="132">
        <f>R33-P33</f>
        <v>0</v>
      </c>
      <c r="R33" s="132">
        <v>0</v>
      </c>
      <c r="S33" s="132">
        <f t="shared" si="18"/>
        <v>0</v>
      </c>
      <c r="T33" s="132">
        <v>0</v>
      </c>
      <c r="U33" s="132">
        <f t="shared" si="19"/>
        <v>0</v>
      </c>
      <c r="V33" s="132">
        <v>0</v>
      </c>
      <c r="W33" s="132">
        <v>0</v>
      </c>
      <c r="X33" s="132">
        <f>Y33-W33</f>
        <v>0</v>
      </c>
      <c r="Y33" s="132">
        <v>0</v>
      </c>
      <c r="Z33" s="132">
        <f>AA33-Y33</f>
        <v>0</v>
      </c>
      <c r="AA33" s="132">
        <v>0</v>
      </c>
      <c r="AB33" s="132">
        <f t="shared" si="4"/>
        <v>0</v>
      </c>
      <c r="AC33" s="132">
        <v>0</v>
      </c>
      <c r="AD33" s="132">
        <v>0</v>
      </c>
      <c r="AE33" s="132">
        <f t="shared" si="5"/>
        <v>0</v>
      </c>
      <c r="AF33" s="132">
        <v>0</v>
      </c>
      <c r="AG33" s="132">
        <f t="shared" si="5"/>
        <v>0</v>
      </c>
      <c r="AH33" s="132">
        <v>0</v>
      </c>
      <c r="AI33" s="132">
        <f t="shared" si="5"/>
        <v>0</v>
      </c>
      <c r="AJ33" s="132">
        <v>0</v>
      </c>
      <c r="AK33" s="132">
        <v>0</v>
      </c>
      <c r="AL33" s="132">
        <f t="shared" si="20"/>
        <v>0</v>
      </c>
      <c r="AM33" s="132">
        <v>0</v>
      </c>
      <c r="AN33" s="132">
        <f t="shared" si="6"/>
        <v>0</v>
      </c>
      <c r="AO33" s="132">
        <v>0</v>
      </c>
      <c r="AP33" s="132">
        <f t="shared" si="6"/>
        <v>0</v>
      </c>
      <c r="AQ33" s="132">
        <v>0</v>
      </c>
      <c r="AR33" s="371">
        <v>0</v>
      </c>
      <c r="AS33" s="307" t="s">
        <v>85</v>
      </c>
      <c r="AW33" s="25"/>
    </row>
    <row r="34" spans="1:49" hidden="1">
      <c r="B34" s="78" t="s">
        <v>39</v>
      </c>
      <c r="C34" s="184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371"/>
      <c r="AS34" s="307" t="e">
        <f>+#REF!/#REF!-1</f>
        <v>#REF!</v>
      </c>
      <c r="AW34" s="25"/>
    </row>
    <row r="35" spans="1:49" hidden="1">
      <c r="B35" s="78" t="s">
        <v>40</v>
      </c>
      <c r="C35" s="184"/>
      <c r="D35" s="132"/>
      <c r="E35" s="132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77"/>
      <c r="AS35" s="307" t="e">
        <f>+#REF!/#REF!-1</f>
        <v>#REF!</v>
      </c>
      <c r="AW35" s="25"/>
    </row>
    <row r="36" spans="1:49" ht="13.5" thickBot="1">
      <c r="B36" s="207" t="s">
        <v>37</v>
      </c>
      <c r="C36" s="188">
        <v>0.10771551999999995</v>
      </c>
      <c r="D36" s="133">
        <v>-0.22614694999999996</v>
      </c>
      <c r="E36" s="133">
        <v>-0.38507332000000005</v>
      </c>
      <c r="F36" s="133">
        <v>-0.13727</v>
      </c>
      <c r="G36" s="133">
        <v>3.48495117</v>
      </c>
      <c r="H36" s="133">
        <v>0.6</v>
      </c>
      <c r="I36" s="133">
        <v>-0.20869827999999999</v>
      </c>
      <c r="J36" s="141">
        <f>K36-I36</f>
        <v>0.20869827999999999</v>
      </c>
      <c r="K36" s="141">
        <v>0</v>
      </c>
      <c r="L36" s="141">
        <f>M36-K36</f>
        <v>4.47759E-2</v>
      </c>
      <c r="M36" s="141">
        <v>4.47759E-2</v>
      </c>
      <c r="N36" s="141">
        <f>O36-M36</f>
        <v>0.11626069999999999</v>
      </c>
      <c r="O36" s="141">
        <v>0.1610366</v>
      </c>
      <c r="P36" s="141">
        <v>0</v>
      </c>
      <c r="Q36" s="141">
        <f>R36-P36</f>
        <v>0.11021886</v>
      </c>
      <c r="R36" s="141">
        <v>0.11021886</v>
      </c>
      <c r="S36" s="141">
        <f t="shared" ref="S36" si="21">T36-R36</f>
        <v>0.15038873</v>
      </c>
      <c r="T36" s="141">
        <v>0.26060759</v>
      </c>
      <c r="U36" s="141">
        <f t="shared" ref="U36" si="22">V36-T36</f>
        <v>0.39552626000000002</v>
      </c>
      <c r="V36" s="141">
        <v>0.65613385000000002</v>
      </c>
      <c r="W36" s="141">
        <v>-9.9195530000000004E-2</v>
      </c>
      <c r="X36" s="141">
        <f>Y36-W36</f>
        <v>-0.17550942999999999</v>
      </c>
      <c r="Y36" s="141">
        <v>-0.27470496</v>
      </c>
      <c r="Z36" s="141">
        <f>AA36-Y36</f>
        <v>-0.18465910000000002</v>
      </c>
      <c r="AA36" s="141">
        <v>-0.45936406000000002</v>
      </c>
      <c r="AB36" s="141">
        <f t="shared" ref="AB36" si="23">AC36-AA36</f>
        <v>0.13279953999999999</v>
      </c>
      <c r="AC36" s="141">
        <v>-0.32656452000000002</v>
      </c>
      <c r="AD36" s="141">
        <v>0</v>
      </c>
      <c r="AE36" s="141">
        <f t="shared" ref="AE36" si="24">AF36-AD36</f>
        <v>-0.21849835999999997</v>
      </c>
      <c r="AF36" s="141">
        <v>-0.21849835999999997</v>
      </c>
      <c r="AG36" s="141">
        <f t="shared" ref="AG36" si="25">AH36-AF36</f>
        <v>0.12934274999999998</v>
      </c>
      <c r="AH36" s="141">
        <v>-8.9155609999999996E-2</v>
      </c>
      <c r="AI36" s="141">
        <f t="shared" ref="AI36" si="26">AJ36-AH36</f>
        <v>-2.392633000000001E-2</v>
      </c>
      <c r="AJ36" s="141">
        <v>-0.11308194000000001</v>
      </c>
      <c r="AK36" s="141">
        <v>-0.10940061999999999</v>
      </c>
      <c r="AL36" s="141">
        <f t="shared" ref="AL36" si="27">AM36-AK36</f>
        <v>-0.10204048999999989</v>
      </c>
      <c r="AM36" s="141">
        <v>-0.21144110999999988</v>
      </c>
      <c r="AN36" s="141">
        <f t="shared" ref="AN36" si="28">AO36-AM36</f>
        <v>-0.12229138000000012</v>
      </c>
      <c r="AO36" s="141">
        <v>-0.33373248999999999</v>
      </c>
      <c r="AP36" s="141">
        <f t="shared" ref="AP36" si="29">AQ36-AO36</f>
        <v>-0.66626750999999995</v>
      </c>
      <c r="AQ36" s="141">
        <v>-1</v>
      </c>
      <c r="AR36" s="91">
        <v>-0.2</v>
      </c>
      <c r="AS36" s="306">
        <f>+AR36/AK36-1</f>
        <v>0.82814320430725186</v>
      </c>
      <c r="AW36" s="25"/>
    </row>
    <row r="37" spans="1:49">
      <c r="B37" s="78"/>
      <c r="C37" s="184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371"/>
      <c r="AS37" s="268"/>
      <c r="AW37" s="25"/>
    </row>
    <row r="38" spans="1:49">
      <c r="B38" s="38" t="s">
        <v>65</v>
      </c>
      <c r="C38" s="184">
        <v>6.9092269999999996</v>
      </c>
      <c r="D38" s="132">
        <v>6.0320390000000002</v>
      </c>
      <c r="E38" s="132">
        <v>11.154376000000001</v>
      </c>
      <c r="F38" s="132">
        <v>8.8410220000000006</v>
      </c>
      <c r="G38" s="132">
        <v>6.111421</v>
      </c>
      <c r="H38" s="132">
        <v>10.27895</v>
      </c>
      <c r="I38" s="132">
        <v>0.97816999999999998</v>
      </c>
      <c r="J38" s="132">
        <f>K38-I38</f>
        <v>1.1063770000000002</v>
      </c>
      <c r="K38" s="132">
        <v>2.0845470000000001</v>
      </c>
      <c r="L38" s="132">
        <f>M38-K38</f>
        <v>12.461131999999999</v>
      </c>
      <c r="M38" s="132">
        <v>14.545679</v>
      </c>
      <c r="N38" s="132">
        <f>O38-M38</f>
        <v>4.9881749999999982</v>
      </c>
      <c r="O38" s="132">
        <v>19.533853999999998</v>
      </c>
      <c r="P38" s="132">
        <v>1.080403</v>
      </c>
      <c r="Q38" s="132">
        <f>R38-P38</f>
        <v>1.059469</v>
      </c>
      <c r="R38" s="132">
        <v>2.139872</v>
      </c>
      <c r="S38" s="132">
        <f t="shared" ref="S38:S41" si="30">T38-R38</f>
        <v>0.77088899999999994</v>
      </c>
      <c r="T38" s="132">
        <v>2.9107609999999999</v>
      </c>
      <c r="U38" s="132">
        <f t="shared" ref="U38:U50" si="31">V38-T38</f>
        <v>5.102536999999999</v>
      </c>
      <c r="V38" s="132">
        <v>8.0132979999999989</v>
      </c>
      <c r="W38" s="132">
        <v>0.95984700000000001</v>
      </c>
      <c r="X38" s="132">
        <f>Y38-W38</f>
        <v>1.0322369999999998</v>
      </c>
      <c r="Y38" s="132">
        <v>1.992084</v>
      </c>
      <c r="Z38" s="132">
        <f>AA38-Y38</f>
        <v>1.9109049999999999</v>
      </c>
      <c r="AA38" s="132">
        <v>3.9029889999999998</v>
      </c>
      <c r="AB38" s="132">
        <f t="shared" ref="AB38:AB41" si="32">AC38-AA38</f>
        <v>4.1281680000000005</v>
      </c>
      <c r="AC38" s="132">
        <v>8.0311570000000003</v>
      </c>
      <c r="AD38" s="132">
        <v>1.2092372499999999</v>
      </c>
      <c r="AE38" s="132">
        <f t="shared" ref="AE38:AE41" si="33">AF38-AD38</f>
        <v>1.8809994700000001</v>
      </c>
      <c r="AF38" s="132">
        <v>3.09023672</v>
      </c>
      <c r="AG38" s="132">
        <f t="shared" ref="AG38:AG41" si="34">AH38-AF38</f>
        <v>1.7141578500000003</v>
      </c>
      <c r="AH38" s="132">
        <v>4.8043945700000004</v>
      </c>
      <c r="AI38" s="132">
        <f t="shared" ref="AI38:AI41" si="35">AJ38-AH38</f>
        <v>6.1138527899999984</v>
      </c>
      <c r="AJ38" s="132">
        <v>10.918247359999999</v>
      </c>
      <c r="AK38" s="132">
        <v>1.22519497</v>
      </c>
      <c r="AL38" s="132">
        <f t="shared" ref="AL38:AL50" si="36">AM38-AK38</f>
        <v>4.2679118100000011</v>
      </c>
      <c r="AM38" s="132">
        <v>5.4931067800000006</v>
      </c>
      <c r="AN38" s="132">
        <f t="shared" ref="AN38:AP52" si="37">AO38-AM38</f>
        <v>0.59872985999999884</v>
      </c>
      <c r="AO38" s="132">
        <v>6.0918366399999995</v>
      </c>
      <c r="AP38" s="132">
        <f t="shared" ref="AP38:AP41" si="38">AQ38-AO38</f>
        <v>1.4513650800000004</v>
      </c>
      <c r="AQ38" s="132">
        <v>7.5432017199999999</v>
      </c>
      <c r="AR38" s="371">
        <v>1.28148759</v>
      </c>
      <c r="AS38" s="268">
        <f>+AR38/AK38-1</f>
        <v>4.594584648025446E-2</v>
      </c>
      <c r="AW38" s="25"/>
    </row>
    <row r="39" spans="1:49" ht="15" customHeight="1">
      <c r="B39" s="40" t="s">
        <v>29</v>
      </c>
      <c r="C39" s="184">
        <v>31.669623999999999</v>
      </c>
      <c r="D39" s="132">
        <v>31.055152999999997</v>
      </c>
      <c r="E39" s="132">
        <v>36.034785999999997</v>
      </c>
      <c r="F39" s="132">
        <v>32.089697999999999</v>
      </c>
      <c r="G39" s="132">
        <v>32.759810999999999</v>
      </c>
      <c r="H39" s="132">
        <v>32.127122</v>
      </c>
      <c r="I39" s="132">
        <v>11.127541000000001</v>
      </c>
      <c r="J39" s="132">
        <f>K39-I39</f>
        <v>8.1872889999999998</v>
      </c>
      <c r="K39" s="132">
        <v>19.314830000000001</v>
      </c>
      <c r="L39" s="132">
        <f>M39-K39</f>
        <v>10.048161999999998</v>
      </c>
      <c r="M39" s="132">
        <v>29.362991999999998</v>
      </c>
      <c r="N39" s="132">
        <f>O39-M39</f>
        <v>9.0179100000000005</v>
      </c>
      <c r="O39" s="132">
        <v>38.380901999999999</v>
      </c>
      <c r="P39" s="132">
        <v>9.0048279999999998</v>
      </c>
      <c r="Q39" s="132">
        <f>R39-P39</f>
        <v>8.8554020000000016</v>
      </c>
      <c r="R39" s="132">
        <v>17.860230000000001</v>
      </c>
      <c r="S39" s="132">
        <f t="shared" si="30"/>
        <v>8.8968419999999995</v>
      </c>
      <c r="T39" s="132">
        <v>26.757072000000001</v>
      </c>
      <c r="U39" s="132">
        <f t="shared" si="31"/>
        <v>13.374569000000001</v>
      </c>
      <c r="V39" s="132">
        <v>40.131641000000002</v>
      </c>
      <c r="W39" s="132">
        <v>16.068460000000002</v>
      </c>
      <c r="X39" s="132">
        <f>Y39-W39</f>
        <v>16.936208000000001</v>
      </c>
      <c r="Y39" s="132">
        <v>33.004668000000002</v>
      </c>
      <c r="Z39" s="132">
        <f>AA39-Y39</f>
        <v>20.309142999999999</v>
      </c>
      <c r="AA39" s="132">
        <v>53.313811000000001</v>
      </c>
      <c r="AB39" s="132">
        <f t="shared" si="32"/>
        <v>15.955747999999986</v>
      </c>
      <c r="AC39" s="132">
        <v>69.269558999999987</v>
      </c>
      <c r="AD39" s="132">
        <v>23.138401479999999</v>
      </c>
      <c r="AE39" s="132">
        <f t="shared" si="33"/>
        <v>20.694222249999996</v>
      </c>
      <c r="AF39" s="132">
        <v>43.832623729999995</v>
      </c>
      <c r="AG39" s="132">
        <f t="shared" si="34"/>
        <v>19.648902100000001</v>
      </c>
      <c r="AH39" s="132">
        <v>63.481525829999995</v>
      </c>
      <c r="AI39" s="132">
        <f t="shared" si="35"/>
        <v>18.330308529999996</v>
      </c>
      <c r="AJ39" s="132">
        <v>81.811834359999992</v>
      </c>
      <c r="AK39" s="132">
        <v>15.62882636</v>
      </c>
      <c r="AL39" s="132">
        <f t="shared" si="36"/>
        <v>13.03055881</v>
      </c>
      <c r="AM39" s="132">
        <v>28.65938517</v>
      </c>
      <c r="AN39" s="132">
        <f t="shared" si="37"/>
        <v>12.432716989999996</v>
      </c>
      <c r="AO39" s="132">
        <v>41.092102159999996</v>
      </c>
      <c r="AP39" s="132">
        <f t="shared" si="38"/>
        <v>9.7651035100000101</v>
      </c>
      <c r="AQ39" s="132">
        <v>50.857205670000006</v>
      </c>
      <c r="AR39" s="371">
        <v>3.5591421299999997</v>
      </c>
      <c r="AS39" s="268">
        <f>+AR39/AK39-1</f>
        <v>-0.77227067164114294</v>
      </c>
      <c r="AW39" s="25"/>
    </row>
    <row r="40" spans="1:49" ht="15" customHeight="1">
      <c r="B40" s="38" t="s">
        <v>95</v>
      </c>
      <c r="C40" s="184">
        <v>-184.219944</v>
      </c>
      <c r="D40" s="132">
        <v>-135.187299</v>
      </c>
      <c r="E40" s="132">
        <v>-129.63409300000001</v>
      </c>
      <c r="F40" s="132">
        <v>-127.442464</v>
      </c>
      <c r="G40" s="132">
        <v>-110.395101</v>
      </c>
      <c r="H40" s="132">
        <v>-81.030290999999991</v>
      </c>
      <c r="I40" s="132">
        <v>-18.041914999999999</v>
      </c>
      <c r="J40" s="132">
        <f>K40-I40</f>
        <v>-19.832887000000003</v>
      </c>
      <c r="K40" s="132">
        <v>-37.874802000000003</v>
      </c>
      <c r="L40" s="132">
        <f>M40-K40</f>
        <v>-20.082583</v>
      </c>
      <c r="M40" s="132">
        <v>-57.957385000000002</v>
      </c>
      <c r="N40" s="132">
        <f>O40-M40</f>
        <v>-19.856760000000008</v>
      </c>
      <c r="O40" s="132">
        <v>-77.814145000000011</v>
      </c>
      <c r="P40" s="132">
        <v>-21.289967000000001</v>
      </c>
      <c r="Q40" s="132">
        <f>R40-P40</f>
        <v>-21.861285999999996</v>
      </c>
      <c r="R40" s="132">
        <v>-43.151252999999997</v>
      </c>
      <c r="S40" s="132">
        <f t="shared" si="30"/>
        <v>-25.777132000000009</v>
      </c>
      <c r="T40" s="132">
        <v>-68.928385000000006</v>
      </c>
      <c r="U40" s="132">
        <f t="shared" si="31"/>
        <v>-32.774472999999986</v>
      </c>
      <c r="V40" s="132">
        <v>-101.70285799999999</v>
      </c>
      <c r="W40" s="132">
        <v>-38.383699999999997</v>
      </c>
      <c r="X40" s="132">
        <f>Y40-W40</f>
        <v>-40.396632000000004</v>
      </c>
      <c r="Y40" s="132">
        <v>-78.780332000000001</v>
      </c>
      <c r="Z40" s="132">
        <f>AA40-Y40</f>
        <v>-40.540991000000005</v>
      </c>
      <c r="AA40" s="132">
        <v>-119.32132300000001</v>
      </c>
      <c r="AB40" s="132">
        <f t="shared" si="32"/>
        <v>-23.866663999999986</v>
      </c>
      <c r="AC40" s="132">
        <v>-143.18798699999999</v>
      </c>
      <c r="AD40" s="132">
        <v>-31.001726089999998</v>
      </c>
      <c r="AE40" s="132">
        <f t="shared" si="33"/>
        <v>-31.074650410000004</v>
      </c>
      <c r="AF40" s="132">
        <v>-62.076376500000002</v>
      </c>
      <c r="AG40" s="132">
        <f t="shared" si="34"/>
        <v>-32.350063650000003</v>
      </c>
      <c r="AH40" s="132">
        <v>-94.426440150000005</v>
      </c>
      <c r="AI40" s="132">
        <f t="shared" si="35"/>
        <v>-30.755105179999987</v>
      </c>
      <c r="AJ40" s="132">
        <v>-125.18154532999999</v>
      </c>
      <c r="AK40" s="132">
        <v>-27.877906039999999</v>
      </c>
      <c r="AL40" s="132">
        <f t="shared" si="36"/>
        <v>-28.361102750000001</v>
      </c>
      <c r="AM40" s="132">
        <v>-56.23900879</v>
      </c>
      <c r="AN40" s="132">
        <f t="shared" si="37"/>
        <v>-28.489465940000002</v>
      </c>
      <c r="AO40" s="132">
        <v>-84.728474730000002</v>
      </c>
      <c r="AP40" s="132">
        <f t="shared" si="38"/>
        <v>-28.591446140000002</v>
      </c>
      <c r="AQ40" s="132">
        <v>-113.31992087</v>
      </c>
      <c r="AR40" s="371">
        <v>-22.335696890000001</v>
      </c>
      <c r="AS40" s="268">
        <f>+AR40/AK40-1</f>
        <v>-0.19880292092411389</v>
      </c>
      <c r="AW40" s="25"/>
    </row>
    <row r="41" spans="1:49" ht="15" customHeight="1" thickBot="1">
      <c r="B41" s="38" t="s">
        <v>30</v>
      </c>
      <c r="C41" s="184">
        <v>-1.6970629999999969</v>
      </c>
      <c r="D41" s="132">
        <v>4.2797549999999998</v>
      </c>
      <c r="E41" s="132">
        <v>38.187538000000004</v>
      </c>
      <c r="F41" s="132">
        <v>7.8002969999999996</v>
      </c>
      <c r="G41" s="132">
        <v>-39.051250000000003</v>
      </c>
      <c r="H41" s="132">
        <v>32.802914999999999</v>
      </c>
      <c r="I41" s="132">
        <v>2.5262720000000001</v>
      </c>
      <c r="J41" s="132">
        <f>K41-I41</f>
        <v>15.909695999999999</v>
      </c>
      <c r="K41" s="132">
        <v>18.435967999999999</v>
      </c>
      <c r="L41" s="132">
        <f>M41-K41</f>
        <v>2.0392870000000016</v>
      </c>
      <c r="M41" s="132">
        <v>20.475255000000001</v>
      </c>
      <c r="N41" s="132">
        <f>O41-M41</f>
        <v>-36.310974999999999</v>
      </c>
      <c r="O41" s="132">
        <v>-15.835719999999998</v>
      </c>
      <c r="P41" s="132">
        <v>-3.637429</v>
      </c>
      <c r="Q41" s="132">
        <f>R41-P41</f>
        <v>14.319058999999999</v>
      </c>
      <c r="R41" s="132">
        <v>10.68163</v>
      </c>
      <c r="S41" s="132">
        <f t="shared" si="30"/>
        <v>-0.27169100000000057</v>
      </c>
      <c r="T41" s="132">
        <v>10.409939</v>
      </c>
      <c r="U41" s="132">
        <f t="shared" si="31"/>
        <v>-8.7676669999999994</v>
      </c>
      <c r="V41" s="132">
        <v>1.642272</v>
      </c>
      <c r="W41" s="132">
        <v>5.5807089999999997</v>
      </c>
      <c r="X41" s="132">
        <f>Y41-W41</f>
        <v>-2.1586000000000105E-2</v>
      </c>
      <c r="Y41" s="132">
        <v>5.5591229999999996</v>
      </c>
      <c r="Z41" s="132">
        <f>AA41-Y41</f>
        <v>-1.9029819999999997</v>
      </c>
      <c r="AA41" s="132">
        <v>3.6561409999999999</v>
      </c>
      <c r="AB41" s="132">
        <f t="shared" si="32"/>
        <v>22.017440999999998</v>
      </c>
      <c r="AC41" s="132">
        <v>25.673582</v>
      </c>
      <c r="AD41" s="132">
        <v>2.7703967200000004</v>
      </c>
      <c r="AE41" s="132">
        <f t="shared" si="33"/>
        <v>-15.728964169999999</v>
      </c>
      <c r="AF41" s="132">
        <v>-12.958567449999999</v>
      </c>
      <c r="AG41" s="132">
        <f t="shared" si="34"/>
        <v>5.5777396299999982</v>
      </c>
      <c r="AH41" s="132">
        <v>-7.3808278200000004</v>
      </c>
      <c r="AI41" s="132">
        <f t="shared" si="35"/>
        <v>-22.802399059999999</v>
      </c>
      <c r="AJ41" s="132">
        <v>-30.183226879999999</v>
      </c>
      <c r="AK41" s="132">
        <v>-1.9413683899999998</v>
      </c>
      <c r="AL41" s="132">
        <f t="shared" si="36"/>
        <v>26.070503280000001</v>
      </c>
      <c r="AM41" s="132">
        <v>24.12913489</v>
      </c>
      <c r="AN41" s="132">
        <f t="shared" si="37"/>
        <v>3.4479390099999989</v>
      </c>
      <c r="AO41" s="132">
        <v>27.577073899999998</v>
      </c>
      <c r="AP41" s="132">
        <f t="shared" si="38"/>
        <v>-53.925445500000002</v>
      </c>
      <c r="AQ41" s="132">
        <v>-26.348371600000004</v>
      </c>
      <c r="AR41" s="371">
        <v>-1.18988885</v>
      </c>
      <c r="AS41" s="268">
        <f>+AR41/AK41-1</f>
        <v>-0.38708755322836996</v>
      </c>
      <c r="AW41" s="25"/>
    </row>
    <row r="42" spans="1:49" ht="15" customHeight="1" thickBot="1">
      <c r="B42" s="44" t="s">
        <v>94</v>
      </c>
      <c r="C42" s="182">
        <v>-120.08566</v>
      </c>
      <c r="D42" s="130">
        <v>-63.366565000000001</v>
      </c>
      <c r="E42" s="130">
        <v>-16.357839999999996</v>
      </c>
      <c r="F42" s="130">
        <v>-50.274642999999998</v>
      </c>
      <c r="G42" s="130">
        <v>-69.782391999999987</v>
      </c>
      <c r="H42" s="130">
        <f t="shared" ref="H42:AR42" si="39">H45-H43</f>
        <v>23.014094040000007</v>
      </c>
      <c r="I42" s="130">
        <f t="shared" si="39"/>
        <v>-0.89432883056675871</v>
      </c>
      <c r="J42" s="130">
        <f t="shared" si="39"/>
        <v>19.822884054558649</v>
      </c>
      <c r="K42" s="130">
        <f t="shared" si="39"/>
        <v>18.928555223991889</v>
      </c>
      <c r="L42" s="130">
        <f t="shared" si="39"/>
        <v>15.174995776008107</v>
      </c>
      <c r="M42" s="130">
        <f t="shared" si="39"/>
        <v>34.103550999999996</v>
      </c>
      <c r="N42" s="130">
        <f t="shared" si="39"/>
        <v>-35.001310999999994</v>
      </c>
      <c r="O42" s="130">
        <f t="shared" si="39"/>
        <v>-0.89775999999999634</v>
      </c>
      <c r="P42" s="130">
        <f t="shared" si="39"/>
        <v>-27.109882000000002</v>
      </c>
      <c r="Q42" s="130">
        <f t="shared" si="39"/>
        <v>15.523863000000008</v>
      </c>
      <c r="R42" s="130">
        <f t="shared" si="39"/>
        <v>-11.586018999999995</v>
      </c>
      <c r="S42" s="130">
        <f t="shared" si="39"/>
        <v>-7.512053000000007</v>
      </c>
      <c r="T42" s="130">
        <f t="shared" si="39"/>
        <v>-19.098072000000002</v>
      </c>
      <c r="U42" s="130">
        <f t="shared" si="31"/>
        <v>-28.524136999999996</v>
      </c>
      <c r="V42" s="130">
        <f t="shared" si="39"/>
        <v>-47.622208999999998</v>
      </c>
      <c r="W42" s="130">
        <f t="shared" si="39"/>
        <v>2.2239110000000091</v>
      </c>
      <c r="X42" s="130">
        <f t="shared" ref="X42:Z50" si="40">Y42-W42</f>
        <v>3.0640349999999827</v>
      </c>
      <c r="Y42" s="130">
        <f t="shared" si="39"/>
        <v>5.2879459999999918</v>
      </c>
      <c r="Z42" s="130">
        <f t="shared" si="40"/>
        <v>-10.853152999999999</v>
      </c>
      <c r="AA42" s="130">
        <f t="shared" si="39"/>
        <v>-5.565207000000008</v>
      </c>
      <c r="AB42" s="130">
        <f t="shared" si="39"/>
        <v>50.271979000000009</v>
      </c>
      <c r="AC42" s="130">
        <f t="shared" si="39"/>
        <v>44.706772000000001</v>
      </c>
      <c r="AD42" s="130">
        <f t="shared" si="39"/>
        <v>16.602472349999999</v>
      </c>
      <c r="AE42" s="130">
        <f t="shared" si="39"/>
        <v>7.9939664399999941</v>
      </c>
      <c r="AF42" s="130">
        <f t="shared" si="39"/>
        <v>24.596438789999993</v>
      </c>
      <c r="AG42" s="130">
        <f t="shared" si="39"/>
        <v>21.713589909999971</v>
      </c>
      <c r="AH42" s="130">
        <f t="shared" si="39"/>
        <v>46.310028699999968</v>
      </c>
      <c r="AI42" s="130">
        <f t="shared" si="39"/>
        <v>-7.6477252499999864</v>
      </c>
      <c r="AJ42" s="130">
        <f t="shared" si="39"/>
        <v>38.662303449999982</v>
      </c>
      <c r="AK42" s="130">
        <f t="shared" si="39"/>
        <v>1.3334075800000005</v>
      </c>
      <c r="AL42" s="130">
        <f t="shared" si="36"/>
        <v>48.545136009999993</v>
      </c>
      <c r="AM42" s="130">
        <f t="shared" si="39"/>
        <v>49.878543589999992</v>
      </c>
      <c r="AN42" s="130">
        <f t="shared" si="37"/>
        <v>6.6173501399999992</v>
      </c>
      <c r="AO42" s="130">
        <f t="shared" si="39"/>
        <v>56.495893729999992</v>
      </c>
      <c r="AP42" s="130">
        <f t="shared" si="37"/>
        <v>-52.701771009999995</v>
      </c>
      <c r="AQ42" s="130">
        <f t="shared" si="39"/>
        <v>3.7941227199999958</v>
      </c>
      <c r="AR42" s="372">
        <f t="shared" si="39"/>
        <v>-1.5896168400000024</v>
      </c>
      <c r="AS42" s="160" t="s">
        <v>85</v>
      </c>
      <c r="AW42" s="25"/>
    </row>
    <row r="43" spans="1:49" ht="15" customHeight="1">
      <c r="B43" s="38" t="s">
        <v>74</v>
      </c>
      <c r="C43" s="184">
        <v>13.305336</v>
      </c>
      <c r="D43" s="132">
        <v>5.0042460000000002</v>
      </c>
      <c r="E43" s="132">
        <v>-5.2121690000000003</v>
      </c>
      <c r="F43" s="132">
        <v>-1.84484</v>
      </c>
      <c r="G43" s="132">
        <v>16.381413999999999</v>
      </c>
      <c r="H43" s="132">
        <v>3.3858270000000004</v>
      </c>
      <c r="I43" s="132">
        <v>0</v>
      </c>
      <c r="J43" s="132">
        <f t="shared" ref="J43:N52" si="41">K43-I43</f>
        <v>0</v>
      </c>
      <c r="K43" s="132">
        <v>0</v>
      </c>
      <c r="L43" s="132">
        <f t="shared" si="41"/>
        <v>0</v>
      </c>
      <c r="M43" s="132">
        <v>0</v>
      </c>
      <c r="N43" s="132">
        <f t="shared" si="41"/>
        <v>-1.4801089999999988</v>
      </c>
      <c r="O43" s="132">
        <v>-1.4801089999999988</v>
      </c>
      <c r="P43" s="132">
        <v>0</v>
      </c>
      <c r="Q43" s="132">
        <f t="shared" ref="Q43:Q50" si="42">R43-P43</f>
        <v>-4.156917</v>
      </c>
      <c r="R43" s="132">
        <v>-4.156917</v>
      </c>
      <c r="S43" s="132">
        <f t="shared" ref="S43:S50" si="43">T43-R43</f>
        <v>0</v>
      </c>
      <c r="T43" s="132">
        <v>-4.156917</v>
      </c>
      <c r="U43" s="132">
        <f t="shared" si="31"/>
        <v>-42.298116</v>
      </c>
      <c r="V43" s="132">
        <v>-46.455033</v>
      </c>
      <c r="W43" s="132">
        <v>0</v>
      </c>
      <c r="X43" s="132">
        <f t="shared" si="40"/>
        <v>-12.392105000000001</v>
      </c>
      <c r="Y43" s="132">
        <v>-12.392105000000001</v>
      </c>
      <c r="Z43" s="132">
        <f t="shared" si="40"/>
        <v>0</v>
      </c>
      <c r="AA43" s="132">
        <v>-12.392105000000001</v>
      </c>
      <c r="AB43" s="132">
        <f t="shared" ref="AB43:AB50" si="44">AC43-AA43</f>
        <v>23.168056</v>
      </c>
      <c r="AC43" s="132">
        <v>10.775950999999999</v>
      </c>
      <c r="AD43" s="132">
        <v>0</v>
      </c>
      <c r="AE43" s="132">
        <f t="shared" ref="AE43:AI52" si="45">AF43-AD43</f>
        <v>0.10161639</v>
      </c>
      <c r="AF43" s="132">
        <v>0.10161639</v>
      </c>
      <c r="AG43" s="132">
        <f t="shared" si="45"/>
        <v>0</v>
      </c>
      <c r="AH43" s="132">
        <v>0.10161639</v>
      </c>
      <c r="AI43" s="132">
        <f t="shared" si="45"/>
        <v>13.468044689999999</v>
      </c>
      <c r="AJ43" s="132">
        <v>13.569661079999999</v>
      </c>
      <c r="AK43" s="132">
        <v>0</v>
      </c>
      <c r="AL43" s="132">
        <f t="shared" si="36"/>
        <v>0</v>
      </c>
      <c r="AM43" s="132">
        <v>0</v>
      </c>
      <c r="AN43" s="132">
        <f t="shared" si="37"/>
        <v>0</v>
      </c>
      <c r="AO43" s="132">
        <v>0</v>
      </c>
      <c r="AP43" s="132">
        <f t="shared" si="37"/>
        <v>0</v>
      </c>
      <c r="AQ43" s="132">
        <v>0</v>
      </c>
      <c r="AR43" s="371">
        <v>0</v>
      </c>
      <c r="AS43" s="268" t="s">
        <v>85</v>
      </c>
      <c r="AW43" s="25"/>
    </row>
    <row r="44" spans="1:49" ht="15" customHeight="1" thickBot="1">
      <c r="B44" s="17" t="s">
        <v>101</v>
      </c>
      <c r="C44" s="184">
        <v>0</v>
      </c>
      <c r="D44" s="132">
        <v>0</v>
      </c>
      <c r="E44" s="132">
        <v>0</v>
      </c>
      <c r="F44" s="132">
        <v>0</v>
      </c>
      <c r="G44" s="132">
        <v>0</v>
      </c>
      <c r="H44" s="132">
        <v>0</v>
      </c>
      <c r="I44" s="132">
        <v>0</v>
      </c>
      <c r="J44" s="132">
        <f t="shared" si="41"/>
        <v>0</v>
      </c>
      <c r="K44" s="132">
        <v>0</v>
      </c>
      <c r="L44" s="132">
        <f t="shared" si="41"/>
        <v>0</v>
      </c>
      <c r="M44" s="132">
        <v>0</v>
      </c>
      <c r="N44" s="132">
        <f t="shared" si="41"/>
        <v>0</v>
      </c>
      <c r="O44" s="132">
        <v>0</v>
      </c>
      <c r="P44" s="132">
        <v>0</v>
      </c>
      <c r="Q44" s="132">
        <f t="shared" si="42"/>
        <v>0</v>
      </c>
      <c r="R44" s="132">
        <v>0</v>
      </c>
      <c r="S44" s="132">
        <f t="shared" si="43"/>
        <v>0</v>
      </c>
      <c r="T44" s="132">
        <v>0</v>
      </c>
      <c r="U44" s="132">
        <f t="shared" si="31"/>
        <v>0</v>
      </c>
      <c r="V44" s="132">
        <v>0</v>
      </c>
      <c r="W44" s="132">
        <v>0</v>
      </c>
      <c r="X44" s="132">
        <f t="shared" si="40"/>
        <v>0</v>
      </c>
      <c r="Y44" s="132">
        <v>0</v>
      </c>
      <c r="Z44" s="132">
        <f t="shared" si="40"/>
        <v>0</v>
      </c>
      <c r="AA44" s="132">
        <v>0</v>
      </c>
      <c r="AB44" s="132">
        <f t="shared" si="44"/>
        <v>0</v>
      </c>
      <c r="AC44" s="132">
        <v>0</v>
      </c>
      <c r="AD44" s="132">
        <v>0</v>
      </c>
      <c r="AE44" s="132">
        <f t="shared" si="45"/>
        <v>0</v>
      </c>
      <c r="AF44" s="132">
        <v>0</v>
      </c>
      <c r="AG44" s="132">
        <f t="shared" si="45"/>
        <v>0</v>
      </c>
      <c r="AH44" s="132">
        <v>0</v>
      </c>
      <c r="AI44" s="132">
        <f t="shared" si="45"/>
        <v>0</v>
      </c>
      <c r="AJ44" s="132">
        <v>0</v>
      </c>
      <c r="AK44" s="132">
        <v>0</v>
      </c>
      <c r="AL44" s="132">
        <f t="shared" si="36"/>
        <v>0</v>
      </c>
      <c r="AM44" s="132">
        <v>0</v>
      </c>
      <c r="AN44" s="132">
        <f t="shared" si="37"/>
        <v>0</v>
      </c>
      <c r="AO44" s="132">
        <v>0</v>
      </c>
      <c r="AP44" s="132">
        <f t="shared" si="37"/>
        <v>0</v>
      </c>
      <c r="AQ44" s="132">
        <v>0</v>
      </c>
      <c r="AR44" s="371">
        <v>0</v>
      </c>
      <c r="AS44" s="268" t="s">
        <v>85</v>
      </c>
      <c r="AW44" s="25"/>
    </row>
    <row r="45" spans="1:49" ht="15" customHeight="1" thickBot="1">
      <c r="B45" s="44" t="s">
        <v>93</v>
      </c>
      <c r="C45" s="189">
        <v>-106.78032400000001</v>
      </c>
      <c r="D45" s="135">
        <v>-58.362319000000006</v>
      </c>
      <c r="E45" s="135">
        <v>-21.570009000000013</v>
      </c>
      <c r="F45" s="135">
        <v>-52.11948300000001</v>
      </c>
      <c r="G45" s="135">
        <v>-53.400977999999995</v>
      </c>
      <c r="H45" s="135">
        <v>26.399921040000006</v>
      </c>
      <c r="I45" s="135">
        <v>-0.89432883056675871</v>
      </c>
      <c r="J45" s="135">
        <f t="shared" si="41"/>
        <v>19.822884054558649</v>
      </c>
      <c r="K45" s="135">
        <v>18.928555223991889</v>
      </c>
      <c r="L45" s="135">
        <f t="shared" si="41"/>
        <v>15.174995776008107</v>
      </c>
      <c r="M45" s="135">
        <v>34.103550999999996</v>
      </c>
      <c r="N45" s="135">
        <f t="shared" si="41"/>
        <v>-36.481419999999993</v>
      </c>
      <c r="O45" s="135">
        <v>-2.3778689999999951</v>
      </c>
      <c r="P45" s="135">
        <v>-27.109882000000002</v>
      </c>
      <c r="Q45" s="135">
        <f t="shared" si="42"/>
        <v>11.366946000000008</v>
      </c>
      <c r="R45" s="135">
        <v>-15.742935999999995</v>
      </c>
      <c r="S45" s="135">
        <f t="shared" si="43"/>
        <v>-7.512053000000007</v>
      </c>
      <c r="T45" s="135">
        <v>-23.254989000000002</v>
      </c>
      <c r="U45" s="135">
        <f t="shared" si="31"/>
        <v>-70.822252999999989</v>
      </c>
      <c r="V45" s="135">
        <v>-94.077241999999998</v>
      </c>
      <c r="W45" s="135">
        <v>2.2239110000000091</v>
      </c>
      <c r="X45" s="135">
        <f t="shared" si="40"/>
        <v>-9.3280700000000181</v>
      </c>
      <c r="Y45" s="135">
        <v>-7.104159000000009</v>
      </c>
      <c r="Z45" s="135">
        <f t="shared" si="40"/>
        <v>-10.853152999999999</v>
      </c>
      <c r="AA45" s="135">
        <v>-17.957312000000009</v>
      </c>
      <c r="AB45" s="135">
        <f t="shared" si="44"/>
        <v>73.440035000000009</v>
      </c>
      <c r="AC45" s="135">
        <v>55.482723</v>
      </c>
      <c r="AD45" s="135">
        <v>16.602472349999999</v>
      </c>
      <c r="AE45" s="135">
        <f t="shared" si="45"/>
        <v>8.0955828299999943</v>
      </c>
      <c r="AF45" s="135">
        <v>24.698055179999994</v>
      </c>
      <c r="AG45" s="135">
        <f t="shared" si="45"/>
        <v>21.713589909999971</v>
      </c>
      <c r="AH45" s="135">
        <v>46.411645089999965</v>
      </c>
      <c r="AI45" s="135">
        <f t="shared" si="45"/>
        <v>5.8203194400000129</v>
      </c>
      <c r="AJ45" s="135">
        <v>52.231964529999978</v>
      </c>
      <c r="AK45" s="135">
        <v>1.3334075800000005</v>
      </c>
      <c r="AL45" s="135">
        <f t="shared" si="36"/>
        <v>48.545136009999993</v>
      </c>
      <c r="AM45" s="135">
        <v>49.878543589999992</v>
      </c>
      <c r="AN45" s="135">
        <f t="shared" si="37"/>
        <v>6.6173501399999992</v>
      </c>
      <c r="AO45" s="135">
        <v>56.495893729999992</v>
      </c>
      <c r="AP45" s="135">
        <f t="shared" si="37"/>
        <v>-52.701771009999995</v>
      </c>
      <c r="AQ45" s="135">
        <v>3.7941227199999958</v>
      </c>
      <c r="AR45" s="377">
        <v>-1.5896168400000024</v>
      </c>
      <c r="AS45" s="160" t="s">
        <v>85</v>
      </c>
      <c r="AW45" s="25"/>
    </row>
    <row r="46" spans="1:49" ht="15" customHeight="1" thickBot="1">
      <c r="B46" s="44" t="s">
        <v>92</v>
      </c>
      <c r="C46" s="182">
        <v>303.82617399999947</v>
      </c>
      <c r="D46" s="130">
        <v>556.77567799999997</v>
      </c>
      <c r="E46" s="130">
        <v>378.5371990000001</v>
      </c>
      <c r="F46" s="130">
        <v>602.99500200000034</v>
      </c>
      <c r="G46" s="130">
        <v>812.51584800000035</v>
      </c>
      <c r="H46" s="130">
        <v>948.337856039999</v>
      </c>
      <c r="I46" s="130">
        <v>207.03550516943326</v>
      </c>
      <c r="J46" s="130">
        <f t="shared" si="41"/>
        <v>270.99527105455854</v>
      </c>
      <c r="K46" s="130">
        <v>478.03077622399178</v>
      </c>
      <c r="L46" s="130">
        <f t="shared" si="41"/>
        <v>399.71855777600831</v>
      </c>
      <c r="M46" s="130">
        <v>877.74933400000009</v>
      </c>
      <c r="N46" s="130">
        <f t="shared" si="41"/>
        <v>386.70277840999893</v>
      </c>
      <c r="O46" s="130">
        <v>1264.452112409999</v>
      </c>
      <c r="P46" s="130">
        <v>678.63566099999969</v>
      </c>
      <c r="Q46" s="130">
        <f t="shared" si="42"/>
        <v>489.85907099999997</v>
      </c>
      <c r="R46" s="130">
        <v>1168.4947319999997</v>
      </c>
      <c r="S46" s="130">
        <f t="shared" si="43"/>
        <v>429.93940000000066</v>
      </c>
      <c r="T46" s="130">
        <v>1598.4341320000003</v>
      </c>
      <c r="U46" s="130">
        <f t="shared" si="31"/>
        <v>933.68470800000068</v>
      </c>
      <c r="V46" s="130">
        <v>2532.118840000001</v>
      </c>
      <c r="W46" s="130">
        <v>843.62048899999991</v>
      </c>
      <c r="X46" s="130">
        <f t="shared" si="40"/>
        <v>1137.3036139999988</v>
      </c>
      <c r="Y46" s="130">
        <v>1980.9241029999987</v>
      </c>
      <c r="Z46" s="130">
        <f t="shared" si="40"/>
        <v>1147.0076589999992</v>
      </c>
      <c r="AA46" s="130">
        <v>3127.9317619999979</v>
      </c>
      <c r="AB46" s="130">
        <f t="shared" si="44"/>
        <v>429.49513300000444</v>
      </c>
      <c r="AC46" s="130">
        <v>3557.4268950000023</v>
      </c>
      <c r="AD46" s="130">
        <v>761.34962028999985</v>
      </c>
      <c r="AE46" s="130">
        <f t="shared" si="45"/>
        <v>545.64226059000021</v>
      </c>
      <c r="AF46" s="130">
        <v>1306.9918808800001</v>
      </c>
      <c r="AG46" s="130">
        <f t="shared" si="45"/>
        <v>742.76245682999956</v>
      </c>
      <c r="AH46" s="130">
        <v>2049.7543377099996</v>
      </c>
      <c r="AI46" s="130">
        <f t="shared" si="45"/>
        <v>728.43839793000052</v>
      </c>
      <c r="AJ46" s="130">
        <v>2778.1927356400001</v>
      </c>
      <c r="AK46" s="130">
        <v>576.41930886000034</v>
      </c>
      <c r="AL46" s="130">
        <f t="shared" si="36"/>
        <v>586.54398980999952</v>
      </c>
      <c r="AM46" s="130">
        <v>1162.9632986699999</v>
      </c>
      <c r="AN46" s="130">
        <f t="shared" si="37"/>
        <v>552.14369531999932</v>
      </c>
      <c r="AO46" s="130">
        <v>1715.1069939899992</v>
      </c>
      <c r="AP46" s="130">
        <f t="shared" si="37"/>
        <v>400.95702296000013</v>
      </c>
      <c r="AQ46" s="130">
        <v>2116.0640169499993</v>
      </c>
      <c r="AR46" s="372">
        <v>384.90753170000016</v>
      </c>
      <c r="AS46" s="160">
        <f t="shared" ref="AS46:AS50" si="46">+AR46/AK46-1</f>
        <v>-0.33224386174494758</v>
      </c>
      <c r="AW46" s="25"/>
    </row>
    <row r="47" spans="1:49" ht="15" customHeight="1" thickBot="1">
      <c r="B47" s="38" t="s">
        <v>31</v>
      </c>
      <c r="C47" s="190">
        <v>-53.498693000000003</v>
      </c>
      <c r="D47" s="138">
        <v>-97.224867000000003</v>
      </c>
      <c r="E47" s="138">
        <v>-76.970918999999995</v>
      </c>
      <c r="F47" s="138">
        <v>-126.750045</v>
      </c>
      <c r="G47" s="138">
        <v>-171.803147</v>
      </c>
      <c r="H47" s="138">
        <v>-238.87422099999998</v>
      </c>
      <c r="I47" s="138">
        <v>-48.737141999999999</v>
      </c>
      <c r="J47" s="138">
        <f t="shared" si="41"/>
        <v>-65.562068000000011</v>
      </c>
      <c r="K47" s="138">
        <v>-114.29921</v>
      </c>
      <c r="L47" s="138">
        <f t="shared" si="41"/>
        <v>-92.546775000000011</v>
      </c>
      <c r="M47" s="138">
        <v>-206.84598500000001</v>
      </c>
      <c r="N47" s="138">
        <f t="shared" si="41"/>
        <v>-72.518896999999953</v>
      </c>
      <c r="O47" s="138">
        <v>-279.36488199999997</v>
      </c>
      <c r="P47" s="138">
        <v>-111.036903</v>
      </c>
      <c r="Q47" s="138">
        <f t="shared" si="42"/>
        <v>-124.368224</v>
      </c>
      <c r="R47" s="138">
        <v>-235.40512699999999</v>
      </c>
      <c r="S47" s="138">
        <f t="shared" si="43"/>
        <v>-119.65309400000001</v>
      </c>
      <c r="T47" s="138">
        <v>-355.058221</v>
      </c>
      <c r="U47" s="138">
        <f t="shared" si="31"/>
        <v>-228.29388300000005</v>
      </c>
      <c r="V47" s="138">
        <v>-583.35210400000005</v>
      </c>
      <c r="W47" s="138">
        <v>-202.64195699999999</v>
      </c>
      <c r="X47" s="138">
        <f t="shared" si="40"/>
        <v>-242.63189499999999</v>
      </c>
      <c r="Y47" s="138">
        <v>-445.27385199999998</v>
      </c>
      <c r="Z47" s="138">
        <f t="shared" si="40"/>
        <v>-314.436849</v>
      </c>
      <c r="AA47" s="138">
        <v>-759.71070099999997</v>
      </c>
      <c r="AB47" s="138">
        <f t="shared" si="44"/>
        <v>-65.586670000000026</v>
      </c>
      <c r="AC47" s="138">
        <v>-825.297371</v>
      </c>
      <c r="AD47" s="138">
        <v>-174.94575694</v>
      </c>
      <c r="AE47" s="138">
        <f t="shared" si="45"/>
        <v>-122.69879720999998</v>
      </c>
      <c r="AF47" s="138">
        <v>-297.64455414999998</v>
      </c>
      <c r="AG47" s="138">
        <f t="shared" si="45"/>
        <v>-182.56772448000004</v>
      </c>
      <c r="AH47" s="138">
        <v>-480.21227863000001</v>
      </c>
      <c r="AI47" s="138">
        <f t="shared" si="45"/>
        <v>-158.27607994000005</v>
      </c>
      <c r="AJ47" s="138">
        <v>-638.48835857000006</v>
      </c>
      <c r="AK47" s="138">
        <v>-131.19895273</v>
      </c>
      <c r="AL47" s="138">
        <f t="shared" si="36"/>
        <v>-128.52491277999999</v>
      </c>
      <c r="AM47" s="138">
        <v>-259.72386551</v>
      </c>
      <c r="AN47" s="138">
        <f t="shared" si="37"/>
        <v>-74.885189499999967</v>
      </c>
      <c r="AO47" s="138">
        <v>-334.60905500999996</v>
      </c>
      <c r="AP47" s="138">
        <f t="shared" si="37"/>
        <v>-88.042377850000037</v>
      </c>
      <c r="AQ47" s="138">
        <v>-422.65143286</v>
      </c>
      <c r="AR47" s="77">
        <v>-80.08125939</v>
      </c>
      <c r="AS47" s="309">
        <f t="shared" si="46"/>
        <v>-0.38961967512955165</v>
      </c>
      <c r="AW47" s="25"/>
    </row>
    <row r="48" spans="1:49" ht="15" customHeight="1" thickBot="1">
      <c r="A48" s="69"/>
      <c r="B48" s="44" t="s">
        <v>91</v>
      </c>
      <c r="C48" s="182">
        <v>250.3161089999993</v>
      </c>
      <c r="D48" s="130">
        <v>459.55081100000001</v>
      </c>
      <c r="E48" s="130">
        <v>301.56628000000006</v>
      </c>
      <c r="F48" s="130">
        <v>476.24495700000034</v>
      </c>
      <c r="G48" s="130">
        <v>640.71270100000038</v>
      </c>
      <c r="H48" s="130">
        <v>709.46363503999908</v>
      </c>
      <c r="I48" s="130">
        <v>158.29836316943326</v>
      </c>
      <c r="J48" s="130">
        <f t="shared" si="41"/>
        <v>205.4332030545585</v>
      </c>
      <c r="K48" s="130">
        <v>363.73156622399176</v>
      </c>
      <c r="L48" s="130">
        <f t="shared" si="41"/>
        <v>307.17178277600829</v>
      </c>
      <c r="M48" s="130">
        <v>670.90334900000005</v>
      </c>
      <c r="N48" s="130">
        <f t="shared" si="41"/>
        <v>314.18388140999912</v>
      </c>
      <c r="O48" s="130">
        <v>985.08723040999917</v>
      </c>
      <c r="P48" s="130">
        <v>567.59875799999963</v>
      </c>
      <c r="Q48" s="130">
        <f t="shared" si="42"/>
        <v>365.49084700000003</v>
      </c>
      <c r="R48" s="130">
        <v>933.08960499999966</v>
      </c>
      <c r="S48" s="130">
        <f t="shared" si="43"/>
        <v>310.28630600000065</v>
      </c>
      <c r="T48" s="130">
        <v>1243.3759110000003</v>
      </c>
      <c r="U48" s="130">
        <f t="shared" si="31"/>
        <v>705.3908250000004</v>
      </c>
      <c r="V48" s="130">
        <v>1948.7667360000007</v>
      </c>
      <c r="W48" s="130">
        <v>640.97853199999986</v>
      </c>
      <c r="X48" s="130">
        <f t="shared" si="40"/>
        <v>894.6717189999988</v>
      </c>
      <c r="Y48" s="130">
        <v>1535.6502509999987</v>
      </c>
      <c r="Z48" s="130">
        <f t="shared" si="40"/>
        <v>832.57080999999926</v>
      </c>
      <c r="AA48" s="130">
        <v>2368.2210609999979</v>
      </c>
      <c r="AB48" s="130">
        <f t="shared" si="44"/>
        <v>363.9084630000043</v>
      </c>
      <c r="AC48" s="130">
        <v>2732.1295240000022</v>
      </c>
      <c r="AD48" s="130">
        <v>586.40386334999982</v>
      </c>
      <c r="AE48" s="130">
        <f t="shared" si="45"/>
        <v>422.94346338000025</v>
      </c>
      <c r="AF48" s="130">
        <v>1009.3473267300001</v>
      </c>
      <c r="AG48" s="130">
        <f t="shared" si="45"/>
        <v>560.19473234999941</v>
      </c>
      <c r="AH48" s="130">
        <v>1569.5420590799995</v>
      </c>
      <c r="AI48" s="130">
        <f t="shared" si="45"/>
        <v>570.16231799000025</v>
      </c>
      <c r="AJ48" s="130">
        <v>2139.7043770699997</v>
      </c>
      <c r="AK48" s="130">
        <v>445.22035613000037</v>
      </c>
      <c r="AL48" s="130">
        <f t="shared" si="36"/>
        <v>458.01907702999949</v>
      </c>
      <c r="AM48" s="130">
        <v>903.23943315999986</v>
      </c>
      <c r="AN48" s="130">
        <f t="shared" si="37"/>
        <v>477.2585058199993</v>
      </c>
      <c r="AO48" s="130">
        <v>1380.4979389799992</v>
      </c>
      <c r="AP48" s="130">
        <f t="shared" si="37"/>
        <v>312.91464511000004</v>
      </c>
      <c r="AQ48" s="130">
        <v>1693.4125840899992</v>
      </c>
      <c r="AR48" s="372">
        <v>304.82627231000015</v>
      </c>
      <c r="AS48" s="160">
        <f t="shared" si="46"/>
        <v>-0.31533617429434513</v>
      </c>
      <c r="AW48" s="27"/>
    </row>
    <row r="49" spans="1:49" ht="15" customHeight="1" thickBot="1">
      <c r="A49" s="70"/>
      <c r="B49" s="208" t="s">
        <v>128</v>
      </c>
      <c r="C49" s="225">
        <v>207.74103099999945</v>
      </c>
      <c r="D49" s="209">
        <v>424.423338</v>
      </c>
      <c r="E49" s="209">
        <v>301.4397570000001</v>
      </c>
      <c r="F49" s="209">
        <v>433.17660300000034</v>
      </c>
      <c r="G49" s="209">
        <v>554.81711500000029</v>
      </c>
      <c r="H49" s="209">
        <v>631.42734999999971</v>
      </c>
      <c r="I49" s="209">
        <v>144.65815000000001</v>
      </c>
      <c r="J49" s="209">
        <f t="shared" si="41"/>
        <v>179.84639799999988</v>
      </c>
      <c r="K49" s="209">
        <v>324.50454799999989</v>
      </c>
      <c r="L49" s="209">
        <f t="shared" si="41"/>
        <v>262.85918800000013</v>
      </c>
      <c r="M49" s="209">
        <v>587.36373600000002</v>
      </c>
      <c r="N49" s="209">
        <f t="shared" si="41"/>
        <v>286.19248540999922</v>
      </c>
      <c r="O49" s="209">
        <v>873.55622140999924</v>
      </c>
      <c r="P49" s="209">
        <v>514.36455499999965</v>
      </c>
      <c r="Q49" s="209">
        <f t="shared" si="42"/>
        <v>302.76825600000006</v>
      </c>
      <c r="R49" s="209">
        <v>817.13281099999972</v>
      </c>
      <c r="S49" s="209">
        <f t="shared" si="43"/>
        <v>248.0734280000006</v>
      </c>
      <c r="T49" s="209">
        <v>1065.2062390000003</v>
      </c>
      <c r="U49" s="209">
        <f t="shared" si="31"/>
        <v>651.80618900000036</v>
      </c>
      <c r="V49" s="209">
        <v>1717.0124280000007</v>
      </c>
      <c r="W49" s="209">
        <v>528.95511699999986</v>
      </c>
      <c r="X49" s="209">
        <f t="shared" si="40"/>
        <v>758.26529099999891</v>
      </c>
      <c r="Y49" s="209">
        <v>1287.2204079999988</v>
      </c>
      <c r="Z49" s="209">
        <f t="shared" si="40"/>
        <v>693.4130949999992</v>
      </c>
      <c r="AA49" s="209">
        <v>1980.633502999998</v>
      </c>
      <c r="AB49" s="209">
        <f t="shared" si="44"/>
        <v>285.51149400000418</v>
      </c>
      <c r="AC49" s="209">
        <v>2266.1449970000021</v>
      </c>
      <c r="AD49" s="209">
        <v>506.03955814999983</v>
      </c>
      <c r="AE49" s="209">
        <f t="shared" si="45"/>
        <v>404.0412237500002</v>
      </c>
      <c r="AF49" s="209">
        <v>910.08078190000003</v>
      </c>
      <c r="AG49" s="209">
        <f t="shared" si="45"/>
        <v>477.14232241999946</v>
      </c>
      <c r="AH49" s="209">
        <v>1387.2231043199995</v>
      </c>
      <c r="AI49" s="209">
        <f t="shared" si="45"/>
        <v>488.05278161000047</v>
      </c>
      <c r="AJ49" s="209">
        <v>1875.27588593</v>
      </c>
      <c r="AK49" s="209">
        <v>396.65465937000039</v>
      </c>
      <c r="AL49" s="209">
        <f t="shared" si="36"/>
        <v>406.04358237999946</v>
      </c>
      <c r="AM49" s="209">
        <v>802.69824174999985</v>
      </c>
      <c r="AN49" s="209">
        <f t="shared" si="37"/>
        <v>409.52776704999928</v>
      </c>
      <c r="AO49" s="209">
        <v>1212.2260087999991</v>
      </c>
      <c r="AP49" s="209">
        <f t="shared" si="37"/>
        <v>277.17611719999991</v>
      </c>
      <c r="AQ49" s="209">
        <v>1489.402125999999</v>
      </c>
      <c r="AR49" s="378">
        <v>269.84405074000017</v>
      </c>
      <c r="AS49" s="309">
        <f t="shared" si="46"/>
        <v>-0.31970028747780566</v>
      </c>
      <c r="AT49" s="26"/>
      <c r="AW49" s="27"/>
    </row>
    <row r="50" spans="1:49" s="68" customFormat="1" ht="15" customHeight="1">
      <c r="A50" s="71"/>
      <c r="B50" s="38" t="s">
        <v>90</v>
      </c>
      <c r="C50" s="184">
        <v>42.586449999999999</v>
      </c>
      <c r="D50" s="132">
        <v>35.127472999999902</v>
      </c>
      <c r="E50" s="132">
        <v>0.126523</v>
      </c>
      <c r="F50" s="132">
        <v>43.068353999999999</v>
      </c>
      <c r="G50" s="132">
        <v>85.895585999999994</v>
      </c>
      <c r="H50" s="132">
        <v>78.036285039999996</v>
      </c>
      <c r="I50" s="132">
        <v>13.640213169433242</v>
      </c>
      <c r="J50" s="132">
        <f t="shared" si="41"/>
        <v>25.586805054558649</v>
      </c>
      <c r="K50" s="132">
        <v>39.227018223991891</v>
      </c>
      <c r="L50" s="132">
        <f t="shared" si="41"/>
        <v>44.312594776008112</v>
      </c>
      <c r="M50" s="132">
        <v>83.539613000000003</v>
      </c>
      <c r="N50" s="132">
        <f t="shared" si="41"/>
        <v>27.991396000000009</v>
      </c>
      <c r="O50" s="132">
        <v>111.53100900000001</v>
      </c>
      <c r="P50" s="132">
        <v>53.234203000000001</v>
      </c>
      <c r="Q50" s="132">
        <f t="shared" si="42"/>
        <v>62.722591000000001</v>
      </c>
      <c r="R50" s="132">
        <v>115.956794</v>
      </c>
      <c r="S50" s="132">
        <f t="shared" si="43"/>
        <v>62.212877999999989</v>
      </c>
      <c r="T50" s="132">
        <v>178.16967199999999</v>
      </c>
      <c r="U50" s="132">
        <f t="shared" si="31"/>
        <v>53.584635999999989</v>
      </c>
      <c r="V50" s="132">
        <v>231.75430799999998</v>
      </c>
      <c r="W50" s="132">
        <v>112.023415</v>
      </c>
      <c r="X50" s="132">
        <f t="shared" si="40"/>
        <v>136.40642800000001</v>
      </c>
      <c r="Y50" s="132">
        <v>248.42984300000001</v>
      </c>
      <c r="Z50" s="132">
        <f t="shared" si="40"/>
        <v>139.157715</v>
      </c>
      <c r="AA50" s="132">
        <v>387.587558</v>
      </c>
      <c r="AB50" s="132">
        <f t="shared" si="44"/>
        <v>78.396969000000013</v>
      </c>
      <c r="AC50" s="132">
        <v>465.98452700000001</v>
      </c>
      <c r="AD50" s="132">
        <v>80.364305200000004</v>
      </c>
      <c r="AE50" s="132">
        <f t="shared" si="45"/>
        <v>18.902239629999997</v>
      </c>
      <c r="AF50" s="132">
        <v>99.266544830000001</v>
      </c>
      <c r="AG50" s="132">
        <f t="shared" si="45"/>
        <v>83.052409929999996</v>
      </c>
      <c r="AH50" s="132">
        <v>182.31895476</v>
      </c>
      <c r="AI50" s="132">
        <f t="shared" si="45"/>
        <v>82.109536380000009</v>
      </c>
      <c r="AJ50" s="132">
        <v>264.42849114000001</v>
      </c>
      <c r="AK50" s="132">
        <v>48.565696759999994</v>
      </c>
      <c r="AL50" s="132">
        <f t="shared" si="36"/>
        <v>51.975494650000002</v>
      </c>
      <c r="AM50" s="132">
        <v>100.54119141</v>
      </c>
      <c r="AN50" s="132">
        <f t="shared" si="37"/>
        <v>67.730738770000002</v>
      </c>
      <c r="AO50" s="132">
        <v>168.27193018</v>
      </c>
      <c r="AP50" s="132">
        <f t="shared" si="37"/>
        <v>35.738527909999988</v>
      </c>
      <c r="AQ50" s="132">
        <v>204.01045808999999</v>
      </c>
      <c r="AR50" s="371">
        <v>34.98222157</v>
      </c>
      <c r="AS50" s="268">
        <f t="shared" si="46"/>
        <v>-0.27969278927730135</v>
      </c>
      <c r="AT50" s="60"/>
      <c r="AW50" s="30"/>
    </row>
    <row r="51" spans="1:49" ht="15" customHeight="1" thickBot="1">
      <c r="A51" s="68"/>
      <c r="B51" s="38"/>
      <c r="C51" s="184"/>
      <c r="D51" s="132"/>
      <c r="E51" s="132"/>
      <c r="F51" s="132"/>
      <c r="G51" s="132"/>
      <c r="H51" s="132"/>
      <c r="I51" s="132"/>
      <c r="J51" s="138"/>
      <c r="K51" s="138"/>
      <c r="L51" s="138"/>
      <c r="M51" s="138"/>
      <c r="N51" s="138"/>
      <c r="O51" s="133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77"/>
      <c r="AS51" s="268"/>
      <c r="AW51" s="27"/>
    </row>
    <row r="52" spans="1:49" ht="15" customHeight="1" thickBot="1">
      <c r="A52" s="68"/>
      <c r="B52" s="44" t="s">
        <v>127</v>
      </c>
      <c r="C52" s="191">
        <v>0.59796099995323604</v>
      </c>
      <c r="D52" s="137">
        <v>1.2216585350150246</v>
      </c>
      <c r="E52" s="137">
        <v>0.86766305940486554</v>
      </c>
      <c r="F52" s="137">
        <v>1.2468538999704244</v>
      </c>
      <c r="G52" s="137">
        <v>1.5969834908375449</v>
      </c>
      <c r="H52" s="137">
        <v>1.8174981022589742</v>
      </c>
      <c r="I52" s="137">
        <v>0.4163834732551483</v>
      </c>
      <c r="J52" s="137">
        <f>K52-I52</f>
        <v>0.51766919355506569</v>
      </c>
      <c r="K52" s="137">
        <v>0.93405266681021393</v>
      </c>
      <c r="L52" s="137">
        <f t="shared" si="41"/>
        <v>0.75661289513565644</v>
      </c>
      <c r="M52" s="137">
        <v>1.6906655619458704</v>
      </c>
      <c r="N52" s="137">
        <f t="shared" si="41"/>
        <v>0.82377622601945699</v>
      </c>
      <c r="O52" s="137">
        <v>2.5144417879653274</v>
      </c>
      <c r="P52" s="137">
        <v>1.4805449947357865</v>
      </c>
      <c r="Q52" s="137">
        <f>R52-P52</f>
        <v>0.8714870059148685</v>
      </c>
      <c r="R52" s="137">
        <v>2.352032000650655</v>
      </c>
      <c r="S52" s="137">
        <f t="shared" ref="S52" si="47">T52-R52</f>
        <v>0.71405361932909539</v>
      </c>
      <c r="T52" s="137">
        <v>3.0660856199797504</v>
      </c>
      <c r="U52" s="137">
        <f t="shared" ref="U52" si="48">V52-T52</f>
        <v>1.8761564755599451</v>
      </c>
      <c r="V52" s="137">
        <v>4.9422420955396955</v>
      </c>
      <c r="W52" s="137">
        <v>1.5225424133555094</v>
      </c>
      <c r="X52" s="137">
        <f t="shared" ref="X52:Z52" si="49">Y52-W52</f>
        <v>2.182587953153039</v>
      </c>
      <c r="Y52" s="137">
        <v>3.7051303665085484</v>
      </c>
      <c r="Z52" s="137">
        <f t="shared" si="49"/>
        <v>1.9959176368334708</v>
      </c>
      <c r="AA52" s="137">
        <v>5.7010480033420192</v>
      </c>
      <c r="AB52" s="137">
        <f t="shared" ref="AB52" si="50">AC52-AA52</f>
        <v>0.82181520727306623</v>
      </c>
      <c r="AC52" s="137">
        <v>6.5228632106150854</v>
      </c>
      <c r="AD52" s="137">
        <v>1.4565823552077606</v>
      </c>
      <c r="AE52" s="137">
        <f t="shared" ref="AE52" si="51">AF52-AD52</f>
        <v>1.1629907342468133</v>
      </c>
      <c r="AF52" s="137">
        <v>2.6195730894545739</v>
      </c>
      <c r="AG52" s="137">
        <f t="shared" si="45"/>
        <v>1.3734046608937494</v>
      </c>
      <c r="AH52" s="137">
        <v>3.9929777503483233</v>
      </c>
      <c r="AI52" s="137">
        <f t="shared" si="45"/>
        <v>1.4048092854679006</v>
      </c>
      <c r="AJ52" s="137">
        <v>5.3977870358162239</v>
      </c>
      <c r="AK52" s="137">
        <v>1.1417292752003156</v>
      </c>
      <c r="AL52" s="137">
        <f t="shared" ref="AL52" si="52">AM52-AK52</f>
        <v>1.1687543157737541</v>
      </c>
      <c r="AM52" s="137">
        <v>2.3104835909740697</v>
      </c>
      <c r="AN52" s="137">
        <f t="shared" ref="AN52" si="53">AO52-AM52</f>
        <v>1.178783179784229</v>
      </c>
      <c r="AO52" s="137">
        <v>3.4892667707582987</v>
      </c>
      <c r="AP52" s="137">
        <f t="shared" si="37"/>
        <v>0.79782269013610385</v>
      </c>
      <c r="AQ52" s="137">
        <v>4.2870894608944026</v>
      </c>
      <c r="AR52" s="379">
        <v>0.77671809769694788</v>
      </c>
      <c r="AS52" s="160">
        <f>+AR52/AK52-1</f>
        <v>-0.31970028747780577</v>
      </c>
      <c r="AW52" s="27"/>
    </row>
    <row r="53" spans="1:49"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  <c r="X53" s="415"/>
      <c r="Y53" s="415"/>
      <c r="Z53" s="415"/>
      <c r="AA53" s="415"/>
      <c r="AB53" s="415"/>
      <c r="AC53" s="415"/>
      <c r="AD53" s="415"/>
      <c r="AE53" s="415"/>
      <c r="AF53" s="415"/>
      <c r="AG53" s="415"/>
      <c r="AH53" s="415"/>
      <c r="AI53" s="415"/>
      <c r="AJ53" s="415"/>
      <c r="AK53" s="415"/>
      <c r="AL53" s="415"/>
      <c r="AM53" s="415"/>
      <c r="AN53" s="415"/>
      <c r="AO53" s="415"/>
      <c r="AP53" s="415"/>
      <c r="AQ53" s="415"/>
      <c r="AR53" s="415"/>
      <c r="AS53" s="415"/>
      <c r="AT53" s="94"/>
      <c r="AU53" s="72"/>
      <c r="AV53" s="72"/>
      <c r="AW53" s="27"/>
    </row>
    <row r="54" spans="1:49" ht="12.75" customHeight="1">
      <c r="A54" s="7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276"/>
      <c r="O54" s="60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59"/>
      <c r="AQ54" s="259"/>
      <c r="AR54" s="60"/>
      <c r="AS54" s="60"/>
      <c r="AT54" s="72"/>
      <c r="AW54" s="30"/>
    </row>
    <row r="55" spans="1:49" ht="13.5" customHeight="1">
      <c r="A55" s="71"/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4"/>
      <c r="T55" s="414"/>
      <c r="U55" s="414"/>
      <c r="V55" s="414"/>
      <c r="W55" s="414"/>
      <c r="X55" s="414"/>
      <c r="Y55" s="414"/>
      <c r="Z55" s="414"/>
      <c r="AA55" s="414"/>
      <c r="AB55" s="414"/>
      <c r="AC55" s="414"/>
      <c r="AD55" s="414"/>
      <c r="AE55" s="414"/>
      <c r="AF55" s="414"/>
      <c r="AG55" s="414"/>
      <c r="AH55" s="414"/>
      <c r="AI55" s="414"/>
      <c r="AJ55" s="414"/>
      <c r="AK55" s="414"/>
      <c r="AL55" s="414"/>
      <c r="AM55" s="414"/>
      <c r="AN55" s="414"/>
      <c r="AO55" s="414"/>
      <c r="AP55" s="414"/>
      <c r="AQ55" s="414"/>
      <c r="AR55" s="414"/>
      <c r="AS55" s="414"/>
      <c r="AT55" s="414"/>
      <c r="AW55" s="27"/>
    </row>
    <row r="56" spans="1:49" ht="13.5" customHeight="1">
      <c r="A56" s="71"/>
      <c r="B56" s="417"/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17"/>
      <c r="AK56" s="417"/>
      <c r="AL56" s="417"/>
      <c r="AM56" s="417"/>
      <c r="AN56" s="417"/>
      <c r="AO56" s="417"/>
      <c r="AP56" s="417"/>
      <c r="AQ56" s="417"/>
      <c r="AR56" s="417"/>
      <c r="AS56" s="417"/>
      <c r="AT56" s="417"/>
      <c r="AW56" s="27"/>
    </row>
    <row r="57" spans="1:49" ht="12.75" customHeight="1">
      <c r="B57" s="417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17"/>
      <c r="AK57" s="417"/>
      <c r="AL57" s="417"/>
      <c r="AM57" s="417"/>
      <c r="AN57" s="417"/>
      <c r="AO57" s="417"/>
      <c r="AP57" s="417"/>
      <c r="AQ57" s="417"/>
      <c r="AR57" s="417"/>
      <c r="AS57" s="417"/>
      <c r="AT57" s="417"/>
      <c r="AW57" s="30"/>
    </row>
    <row r="58" spans="1:49" ht="12.75" customHeight="1">
      <c r="B58" s="223"/>
      <c r="C58" s="166"/>
      <c r="D58" s="166"/>
      <c r="E58" s="166"/>
      <c r="F58" s="166"/>
      <c r="G58" s="166"/>
      <c r="H58" s="166"/>
      <c r="I58" s="224"/>
      <c r="J58" s="224"/>
      <c r="K58" s="224"/>
      <c r="L58" s="224"/>
      <c r="M58" s="224"/>
      <c r="N58" s="277"/>
      <c r="O58" s="166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24"/>
      <c r="AJ58" s="224"/>
      <c r="AK58" s="224"/>
      <c r="AL58" s="224"/>
      <c r="AM58" s="224"/>
      <c r="AN58" s="224"/>
      <c r="AO58" s="224"/>
      <c r="AP58" s="224"/>
      <c r="AQ58" s="224"/>
      <c r="AR58" s="166"/>
      <c r="AS58" s="166"/>
      <c r="AT58" s="166"/>
      <c r="AW58" s="30"/>
    </row>
    <row r="59" spans="1:49">
      <c r="A59" s="419"/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419"/>
      <c r="AI59" s="419"/>
      <c r="AJ59" s="419"/>
      <c r="AK59" s="419"/>
      <c r="AL59" s="419"/>
      <c r="AM59" s="419"/>
      <c r="AN59" s="419"/>
      <c r="AO59" s="419"/>
      <c r="AP59" s="419"/>
      <c r="AQ59" s="419"/>
      <c r="AR59" s="419"/>
      <c r="AS59" s="419"/>
      <c r="AT59" s="398"/>
      <c r="AW59" s="73"/>
    </row>
    <row r="60" spans="1:49" ht="15">
      <c r="A60" s="419"/>
      <c r="B60" s="419"/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19"/>
      <c r="Q60" s="419"/>
      <c r="R60" s="419"/>
      <c r="S60" s="419"/>
      <c r="T60" s="419"/>
      <c r="U60" s="419"/>
      <c r="V60" s="419"/>
      <c r="W60" s="419"/>
      <c r="X60" s="419"/>
      <c r="Y60" s="419"/>
      <c r="Z60" s="419"/>
      <c r="AA60" s="419"/>
      <c r="AB60" s="419"/>
      <c r="AC60" s="419"/>
      <c r="AD60" s="419"/>
      <c r="AE60" s="419"/>
      <c r="AF60" s="419"/>
      <c r="AG60" s="419"/>
      <c r="AH60" s="419"/>
      <c r="AI60" s="419"/>
      <c r="AJ60" s="419"/>
      <c r="AK60" s="419"/>
      <c r="AL60" s="419"/>
      <c r="AM60" s="419"/>
      <c r="AN60" s="419"/>
      <c r="AO60" s="419"/>
      <c r="AP60" s="419"/>
      <c r="AQ60" s="419"/>
      <c r="AR60" s="419"/>
      <c r="AS60" s="419"/>
      <c r="AT60" s="398"/>
      <c r="AW60" s="74"/>
    </row>
    <row r="61" spans="1:49">
      <c r="A61" s="398"/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  <c r="O61" s="421"/>
      <c r="P61" s="421"/>
      <c r="Q61" s="421"/>
      <c r="R61" s="421"/>
      <c r="S61" s="421"/>
      <c r="T61" s="421"/>
      <c r="U61" s="421"/>
      <c r="V61" s="421"/>
      <c r="W61" s="421"/>
      <c r="X61" s="421"/>
      <c r="Y61" s="421"/>
      <c r="Z61" s="421"/>
      <c r="AA61" s="421"/>
      <c r="AB61" s="421"/>
      <c r="AC61" s="421"/>
      <c r="AD61" s="421"/>
      <c r="AE61" s="421"/>
      <c r="AF61" s="421"/>
      <c r="AG61" s="421"/>
      <c r="AH61" s="421"/>
      <c r="AI61" s="421"/>
      <c r="AJ61" s="421"/>
      <c r="AK61" s="421"/>
      <c r="AL61" s="421"/>
      <c r="AM61" s="421"/>
      <c r="AN61" s="421"/>
      <c r="AO61" s="421"/>
      <c r="AP61" s="421"/>
      <c r="AQ61" s="421"/>
      <c r="AR61" s="421"/>
      <c r="AS61" s="421"/>
      <c r="AT61" s="421"/>
      <c r="AW61" s="75"/>
    </row>
    <row r="62" spans="1:49">
      <c r="A62" s="398"/>
      <c r="B62" s="420"/>
      <c r="C62" s="420"/>
      <c r="D62" s="420"/>
      <c r="E62" s="420"/>
      <c r="F62" s="420"/>
      <c r="G62" s="420"/>
      <c r="H62" s="420"/>
      <c r="I62" s="420"/>
      <c r="J62" s="420"/>
      <c r="K62" s="420"/>
      <c r="L62" s="420"/>
      <c r="M62" s="420"/>
      <c r="N62" s="420"/>
      <c r="O62" s="420"/>
      <c r="P62" s="420"/>
      <c r="Q62" s="420"/>
      <c r="R62" s="420"/>
      <c r="S62" s="420"/>
      <c r="T62" s="420"/>
      <c r="U62" s="420"/>
      <c r="V62" s="420"/>
      <c r="W62" s="420"/>
      <c r="X62" s="420"/>
      <c r="Y62" s="420"/>
      <c r="Z62" s="420"/>
      <c r="AA62" s="420"/>
      <c r="AB62" s="420"/>
      <c r="AC62" s="420"/>
      <c r="AD62" s="420"/>
      <c r="AE62" s="420"/>
      <c r="AF62" s="420"/>
      <c r="AG62" s="420"/>
      <c r="AH62" s="420"/>
      <c r="AI62" s="420"/>
      <c r="AJ62" s="420"/>
      <c r="AK62" s="420"/>
      <c r="AL62" s="420"/>
      <c r="AM62" s="420"/>
      <c r="AN62" s="420"/>
      <c r="AO62" s="420"/>
      <c r="AP62" s="420"/>
      <c r="AQ62" s="420"/>
      <c r="AR62" s="420"/>
      <c r="AS62" s="420"/>
      <c r="AT62" s="420"/>
      <c r="AW62" s="73"/>
    </row>
    <row r="63" spans="1:49">
      <c r="A63" s="398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R63" s="421"/>
      <c r="S63" s="421"/>
      <c r="T63" s="421"/>
      <c r="U63" s="421"/>
      <c r="V63" s="421"/>
      <c r="W63" s="421"/>
      <c r="X63" s="421"/>
      <c r="Y63" s="421"/>
      <c r="Z63" s="421"/>
      <c r="AA63" s="421"/>
      <c r="AB63" s="421"/>
      <c r="AC63" s="421"/>
      <c r="AD63" s="421"/>
      <c r="AE63" s="421"/>
      <c r="AF63" s="421"/>
      <c r="AG63" s="421"/>
      <c r="AH63" s="421"/>
      <c r="AI63" s="421"/>
      <c r="AJ63" s="421"/>
      <c r="AK63" s="421"/>
      <c r="AL63" s="421"/>
      <c r="AM63" s="421"/>
      <c r="AN63" s="421"/>
      <c r="AO63" s="421"/>
      <c r="AP63" s="421"/>
      <c r="AQ63" s="421"/>
      <c r="AR63" s="421"/>
      <c r="AS63" s="421"/>
      <c r="AT63" s="421"/>
      <c r="AW63" s="34"/>
    </row>
    <row r="64" spans="1:49">
      <c r="A64" s="398"/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21"/>
      <c r="Y64" s="421"/>
      <c r="Z64" s="421"/>
      <c r="AA64" s="421"/>
      <c r="AB64" s="421"/>
      <c r="AC64" s="421"/>
      <c r="AD64" s="421"/>
      <c r="AE64" s="421"/>
      <c r="AF64" s="421"/>
      <c r="AG64" s="421"/>
      <c r="AH64" s="421"/>
      <c r="AI64" s="421"/>
      <c r="AJ64" s="421"/>
      <c r="AK64" s="421"/>
      <c r="AL64" s="421"/>
      <c r="AM64" s="421"/>
      <c r="AN64" s="421"/>
      <c r="AO64" s="421"/>
      <c r="AP64" s="421"/>
      <c r="AQ64" s="421"/>
      <c r="AR64" s="421"/>
      <c r="AS64" s="421"/>
      <c r="AT64" s="421"/>
      <c r="AW64" s="34"/>
    </row>
    <row r="65" spans="1:49">
      <c r="A65" s="398"/>
      <c r="B65" s="405"/>
      <c r="C65" s="406"/>
      <c r="D65" s="406"/>
      <c r="E65" s="406"/>
      <c r="F65" s="406"/>
      <c r="G65" s="406"/>
      <c r="H65" s="406"/>
      <c r="I65" s="407"/>
      <c r="J65" s="407"/>
      <c r="K65" s="407"/>
      <c r="L65" s="407"/>
      <c r="M65" s="407"/>
      <c r="N65" s="408"/>
      <c r="O65" s="406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7"/>
      <c r="AE65" s="407"/>
      <c r="AF65" s="407"/>
      <c r="AG65" s="407"/>
      <c r="AH65" s="407"/>
      <c r="AI65" s="407"/>
      <c r="AJ65" s="407"/>
      <c r="AK65" s="407"/>
      <c r="AL65" s="407"/>
      <c r="AM65" s="407"/>
      <c r="AN65" s="407"/>
      <c r="AO65" s="407"/>
      <c r="AP65" s="407"/>
      <c r="AQ65" s="407"/>
      <c r="AR65" s="406"/>
      <c r="AS65" s="406"/>
      <c r="AT65" s="406"/>
      <c r="AW65" s="34"/>
    </row>
    <row r="66" spans="1:49">
      <c r="A66" s="398"/>
      <c r="B66" s="398"/>
      <c r="C66" s="399"/>
      <c r="D66" s="399"/>
      <c r="E66" s="399"/>
      <c r="F66" s="399"/>
      <c r="G66" s="399"/>
      <c r="H66" s="399"/>
      <c r="I66" s="400"/>
      <c r="J66" s="400"/>
      <c r="K66" s="400"/>
      <c r="L66" s="400"/>
      <c r="M66" s="400"/>
      <c r="N66" s="409"/>
      <c r="O66" s="399"/>
      <c r="P66" s="400"/>
      <c r="Q66" s="400"/>
      <c r="R66" s="400"/>
      <c r="S66" s="400"/>
      <c r="T66" s="400"/>
      <c r="U66" s="400"/>
      <c r="V66" s="400"/>
      <c r="W66" s="400"/>
      <c r="X66" s="400"/>
      <c r="Y66" s="400"/>
      <c r="Z66" s="400"/>
      <c r="AA66" s="400"/>
      <c r="AB66" s="400"/>
      <c r="AC66" s="400"/>
      <c r="AD66" s="400"/>
      <c r="AE66" s="400"/>
      <c r="AF66" s="400"/>
      <c r="AG66" s="400"/>
      <c r="AH66" s="400"/>
      <c r="AI66" s="400"/>
      <c r="AJ66" s="400"/>
      <c r="AK66" s="400"/>
      <c r="AL66" s="400"/>
      <c r="AM66" s="400"/>
      <c r="AN66" s="400"/>
      <c r="AO66" s="400"/>
      <c r="AP66" s="400"/>
      <c r="AQ66" s="400"/>
      <c r="AR66" s="399"/>
      <c r="AS66" s="399"/>
      <c r="AT66" s="398"/>
      <c r="AW66" s="35"/>
    </row>
    <row r="67" spans="1:49">
      <c r="A67" s="398"/>
      <c r="B67" s="398"/>
      <c r="C67" s="399"/>
      <c r="D67" s="399"/>
      <c r="E67" s="399"/>
      <c r="F67" s="399"/>
      <c r="G67" s="399"/>
      <c r="H67" s="399"/>
      <c r="I67" s="400"/>
      <c r="J67" s="400"/>
      <c r="K67" s="400"/>
      <c r="L67" s="400"/>
      <c r="M67" s="400"/>
      <c r="N67" s="409"/>
      <c r="O67" s="399"/>
      <c r="P67" s="400"/>
      <c r="Q67" s="400"/>
      <c r="R67" s="400"/>
      <c r="S67" s="400"/>
      <c r="T67" s="400"/>
      <c r="U67" s="400"/>
      <c r="V67" s="400"/>
      <c r="W67" s="400"/>
      <c r="X67" s="400"/>
      <c r="Y67" s="400"/>
      <c r="Z67" s="400"/>
      <c r="AA67" s="400"/>
      <c r="AB67" s="400"/>
      <c r="AC67" s="400"/>
      <c r="AD67" s="400"/>
      <c r="AE67" s="400"/>
      <c r="AF67" s="400"/>
      <c r="AG67" s="400"/>
      <c r="AH67" s="400"/>
      <c r="AI67" s="400"/>
      <c r="AJ67" s="400"/>
      <c r="AK67" s="400"/>
      <c r="AL67" s="400"/>
      <c r="AM67" s="400"/>
      <c r="AN67" s="400"/>
      <c r="AO67" s="400"/>
      <c r="AP67" s="400"/>
      <c r="AQ67" s="400"/>
      <c r="AR67" s="399"/>
      <c r="AS67" s="399"/>
      <c r="AT67" s="398"/>
      <c r="AW67" s="31"/>
    </row>
    <row r="68" spans="1:49">
      <c r="A68" s="398"/>
      <c r="B68" s="420"/>
      <c r="C68" s="420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0"/>
      <c r="O68" s="420"/>
      <c r="P68" s="420"/>
      <c r="Q68" s="420"/>
      <c r="R68" s="420"/>
      <c r="S68" s="420"/>
      <c r="T68" s="420"/>
      <c r="U68" s="420"/>
      <c r="V68" s="420"/>
      <c r="W68" s="420"/>
      <c r="X68" s="420"/>
      <c r="Y68" s="420"/>
      <c r="Z68" s="420"/>
      <c r="AA68" s="420"/>
      <c r="AB68" s="420"/>
      <c r="AC68" s="420"/>
      <c r="AD68" s="420"/>
      <c r="AE68" s="420"/>
      <c r="AF68" s="420"/>
      <c r="AG68" s="420"/>
      <c r="AH68" s="420"/>
      <c r="AI68" s="420"/>
      <c r="AJ68" s="420"/>
      <c r="AK68" s="420"/>
      <c r="AL68" s="420"/>
      <c r="AM68" s="420"/>
      <c r="AN68" s="420"/>
      <c r="AO68" s="420"/>
      <c r="AP68" s="420"/>
      <c r="AQ68" s="420"/>
      <c r="AR68" s="420"/>
      <c r="AS68" s="420"/>
      <c r="AT68" s="420"/>
      <c r="AW68" s="35"/>
    </row>
    <row r="69" spans="1:49">
      <c r="A69" s="398"/>
      <c r="B69" s="398"/>
      <c r="C69" s="399"/>
      <c r="D69" s="399"/>
      <c r="E69" s="399"/>
      <c r="F69" s="399"/>
      <c r="G69" s="399"/>
      <c r="H69" s="399"/>
      <c r="I69" s="400"/>
      <c r="J69" s="400"/>
      <c r="K69" s="400"/>
      <c r="L69" s="400"/>
      <c r="M69" s="400"/>
      <c r="N69" s="409"/>
      <c r="O69" s="399"/>
      <c r="P69" s="400"/>
      <c r="Q69" s="400"/>
      <c r="R69" s="400"/>
      <c r="S69" s="400"/>
      <c r="T69" s="400"/>
      <c r="U69" s="400"/>
      <c r="V69" s="400"/>
      <c r="W69" s="400"/>
      <c r="X69" s="400"/>
      <c r="Y69" s="400"/>
      <c r="Z69" s="400"/>
      <c r="AA69" s="400"/>
      <c r="AB69" s="400"/>
      <c r="AC69" s="400"/>
      <c r="AD69" s="400"/>
      <c r="AE69" s="400"/>
      <c r="AF69" s="400"/>
      <c r="AG69" s="400"/>
      <c r="AH69" s="400"/>
      <c r="AI69" s="400"/>
      <c r="AJ69" s="400"/>
      <c r="AK69" s="400"/>
      <c r="AL69" s="400"/>
      <c r="AM69" s="400"/>
      <c r="AN69" s="400"/>
      <c r="AO69" s="400"/>
      <c r="AP69" s="400"/>
      <c r="AQ69" s="400"/>
      <c r="AR69" s="399"/>
      <c r="AS69" s="399"/>
      <c r="AT69" s="398"/>
      <c r="AW69" s="31"/>
    </row>
    <row r="70" spans="1:49">
      <c r="A70" s="398"/>
      <c r="B70" s="398"/>
      <c r="C70" s="399"/>
      <c r="D70" s="399"/>
      <c r="E70" s="399"/>
      <c r="F70" s="399"/>
      <c r="G70" s="399"/>
      <c r="H70" s="399"/>
      <c r="I70" s="400"/>
      <c r="J70" s="400"/>
      <c r="K70" s="400"/>
      <c r="L70" s="400"/>
      <c r="M70" s="400"/>
      <c r="N70" s="409"/>
      <c r="O70" s="399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00"/>
      <c r="AA70" s="400"/>
      <c r="AB70" s="400"/>
      <c r="AC70" s="400"/>
      <c r="AD70" s="400"/>
      <c r="AE70" s="400"/>
      <c r="AF70" s="400"/>
      <c r="AG70" s="400"/>
      <c r="AH70" s="400"/>
      <c r="AI70" s="400"/>
      <c r="AJ70" s="400"/>
      <c r="AK70" s="400"/>
      <c r="AL70" s="400"/>
      <c r="AM70" s="400"/>
      <c r="AN70" s="400"/>
      <c r="AO70" s="400"/>
      <c r="AP70" s="400"/>
      <c r="AQ70" s="400"/>
      <c r="AR70" s="399"/>
      <c r="AS70" s="399"/>
      <c r="AT70" s="398"/>
      <c r="AW70" s="35"/>
    </row>
    <row r="71" spans="1:49">
      <c r="A71" s="398"/>
      <c r="B71" s="398"/>
      <c r="C71" s="399"/>
      <c r="D71" s="399"/>
      <c r="E71" s="399"/>
      <c r="F71" s="399"/>
      <c r="G71" s="399"/>
      <c r="H71" s="399"/>
      <c r="I71" s="400"/>
      <c r="J71" s="400"/>
      <c r="K71" s="400"/>
      <c r="L71" s="400"/>
      <c r="M71" s="400"/>
      <c r="N71" s="409"/>
      <c r="O71" s="399"/>
      <c r="P71" s="400"/>
      <c r="Q71" s="400"/>
      <c r="R71" s="400"/>
      <c r="S71" s="400"/>
      <c r="T71" s="400"/>
      <c r="U71" s="400"/>
      <c r="V71" s="400"/>
      <c r="W71" s="400"/>
      <c r="X71" s="400"/>
      <c r="Y71" s="400"/>
      <c r="Z71" s="400"/>
      <c r="AA71" s="400"/>
      <c r="AB71" s="400"/>
      <c r="AC71" s="400"/>
      <c r="AD71" s="400"/>
      <c r="AE71" s="400"/>
      <c r="AF71" s="400"/>
      <c r="AG71" s="400"/>
      <c r="AH71" s="400"/>
      <c r="AI71" s="400"/>
      <c r="AJ71" s="400"/>
      <c r="AK71" s="400"/>
      <c r="AL71" s="400"/>
      <c r="AM71" s="400"/>
      <c r="AN71" s="400"/>
      <c r="AO71" s="400"/>
      <c r="AP71" s="400"/>
      <c r="AQ71" s="400"/>
      <c r="AR71" s="399"/>
      <c r="AS71" s="399"/>
      <c r="AT71" s="398"/>
      <c r="AW71" s="31"/>
    </row>
    <row r="72" spans="1:49">
      <c r="AW72" s="35"/>
    </row>
    <row r="73" spans="1:49">
      <c r="AW73" s="31"/>
    </row>
    <row r="74" spans="1:49">
      <c r="AW74" s="35"/>
    </row>
    <row r="75" spans="1:49" ht="36" customHeight="1">
      <c r="AW75" s="31"/>
    </row>
    <row r="76" spans="1:49">
      <c r="AW76" s="35"/>
    </row>
    <row r="77" spans="1:49">
      <c r="AW77" s="31"/>
    </row>
    <row r="78" spans="1:49">
      <c r="AW78" s="35"/>
    </row>
    <row r="79" spans="1:49">
      <c r="AW79" s="31"/>
    </row>
    <row r="80" spans="1:49">
      <c r="AW80" s="35"/>
    </row>
    <row r="81" spans="49:49">
      <c r="AW81" s="31"/>
    </row>
    <row r="82" spans="49:49">
      <c r="AW82" s="35"/>
    </row>
    <row r="83" spans="49:49">
      <c r="AW83" s="31"/>
    </row>
    <row r="84" spans="49:49">
      <c r="AW84" s="35"/>
    </row>
    <row r="85" spans="49:49">
      <c r="AW85" s="31"/>
    </row>
    <row r="86" spans="49:49">
      <c r="AW86" s="35"/>
    </row>
    <row r="87" spans="49:49">
      <c r="AW87" s="31"/>
    </row>
    <row r="88" spans="49:49">
      <c r="AW88" s="35"/>
    </row>
    <row r="89" spans="49:49">
      <c r="AW89" s="31"/>
    </row>
    <row r="90" spans="49:49">
      <c r="AW90" s="35"/>
    </row>
    <row r="91" spans="49:49">
      <c r="AW91" s="31"/>
    </row>
    <row r="92" spans="49:49">
      <c r="AW92" s="35"/>
    </row>
    <row r="93" spans="49:49">
      <c r="AW93" s="31"/>
    </row>
    <row r="94" spans="49:49">
      <c r="AW94" s="35"/>
    </row>
    <row r="95" spans="49:49">
      <c r="AW95" s="31"/>
    </row>
    <row r="96" spans="49:49">
      <c r="AW96" s="35"/>
    </row>
    <row r="97" spans="49:49">
      <c r="AW97" s="31"/>
    </row>
    <row r="98" spans="49:49">
      <c r="AW98" s="35"/>
    </row>
    <row r="99" spans="49:49">
      <c r="AW99" s="31"/>
    </row>
    <row r="100" spans="49:49">
      <c r="AW100" s="35"/>
    </row>
    <row r="101" spans="49:49" ht="27" customHeight="1">
      <c r="AW101" s="31"/>
    </row>
    <row r="102" spans="49:49">
      <c r="AW102" s="35"/>
    </row>
    <row r="103" spans="49:49">
      <c r="AW103" s="31"/>
    </row>
    <row r="104" spans="49:49">
      <c r="AW104" s="35"/>
    </row>
    <row r="105" spans="49:49">
      <c r="AW105" s="31"/>
    </row>
    <row r="106" spans="49:49">
      <c r="AW106" s="35"/>
    </row>
    <row r="107" spans="49:49">
      <c r="AW107" s="31"/>
    </row>
    <row r="108" spans="49:49">
      <c r="AW108" s="35"/>
    </row>
    <row r="109" spans="49:49">
      <c r="AW109" s="31"/>
    </row>
    <row r="110" spans="49:49">
      <c r="AW110" s="35"/>
    </row>
    <row r="111" spans="49:49">
      <c r="AW111" s="31"/>
    </row>
    <row r="112" spans="49:49">
      <c r="AW112" s="35"/>
    </row>
    <row r="113" spans="49:49">
      <c r="AW113" s="31"/>
    </row>
    <row r="114" spans="49:49">
      <c r="AW114" s="35"/>
    </row>
    <row r="115" spans="49:49">
      <c r="AW115" s="31"/>
    </row>
    <row r="116" spans="49:49">
      <c r="AW116" s="35"/>
    </row>
    <row r="118" spans="49:49" ht="14.25" customHeight="1"/>
    <row r="190" ht="51" customHeight="1"/>
    <row r="262" ht="51.75" customHeight="1"/>
    <row r="263" ht="36" customHeight="1"/>
  </sheetData>
  <mergeCells count="12">
    <mergeCell ref="AU6:AV6"/>
    <mergeCell ref="A60:AS60"/>
    <mergeCell ref="A59:AS59"/>
    <mergeCell ref="B53:AS53"/>
    <mergeCell ref="B68:AT68"/>
    <mergeCell ref="B55:AT55"/>
    <mergeCell ref="B56:AT56"/>
    <mergeCell ref="B57:AT57"/>
    <mergeCell ref="B61:AT61"/>
    <mergeCell ref="B62:AT62"/>
    <mergeCell ref="B63:AT63"/>
    <mergeCell ref="B64:AT64"/>
  </mergeCells>
  <phoneticPr fontId="11" type="noConversion"/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rowBreaks count="1" manualBreakCount="1">
    <brk id="25" max="45" man="1"/>
  </rowBreaks>
  <ignoredErrors>
    <ignoredError sqref="AB22 Z22 AG22 AE22 AI22 AL22 AN22" formula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indexed="30"/>
    <pageSetUpPr fitToPage="1"/>
  </sheetPr>
  <dimension ref="A1:DV228"/>
  <sheetViews>
    <sheetView showGridLines="0" view="pageBreakPreview" zoomScale="30" zoomScaleNormal="100" zoomScaleSheetLayoutView="30" workbookViewId="0">
      <pane xSplit="1" ySplit="6" topLeftCell="W7" activePane="bottomRight" state="frozen"/>
      <selection activeCell="K45" sqref="K45"/>
      <selection pane="topRight" activeCell="K45" sqref="K45"/>
      <selection pane="bottomLeft" activeCell="K45" sqref="K45"/>
      <selection pane="bottomRight" activeCell="AJ66" sqref="AJ66"/>
    </sheetView>
  </sheetViews>
  <sheetFormatPr baseColWidth="10" defaultColWidth="9.140625" defaultRowHeight="12.75"/>
  <cols>
    <col min="1" max="1" width="48" style="60" bestFit="1" customWidth="1"/>
    <col min="2" max="5" width="10.7109375" style="62" hidden="1" customWidth="1"/>
    <col min="6" max="6" width="10.7109375" style="217" hidden="1" customWidth="1"/>
    <col min="7" max="7" width="10.7109375" style="62" hidden="1" customWidth="1"/>
    <col min="8" max="10" width="10.7109375" style="217" hidden="1" customWidth="1"/>
    <col min="11" max="11" width="10.7109375" style="146" hidden="1" customWidth="1"/>
    <col min="12" max="12" width="10.7109375" style="217" hidden="1" customWidth="1"/>
    <col min="13" max="13" width="10.7109375" style="210" hidden="1" customWidth="1"/>
    <col min="14" max="14" width="10.7109375" style="217" hidden="1" customWidth="1"/>
    <col min="15" max="27" width="10.7109375" style="217" customWidth="1"/>
    <col min="28" max="28" width="10.7109375" style="210" customWidth="1"/>
    <col min="29" max="29" width="10.7109375" style="62" customWidth="1"/>
    <col min="30" max="30" width="5.5703125" style="60" customWidth="1"/>
    <col min="31" max="42" width="9.140625" style="60" customWidth="1" collapsed="1"/>
    <col min="43" max="44" width="9.140625" style="60" customWidth="1"/>
    <col min="45" max="45" width="9.140625" style="60" customWidth="1" collapsed="1"/>
    <col min="46" max="49" width="9.140625" style="60" customWidth="1"/>
    <col min="50" max="50" width="9.140625" style="60" customWidth="1" collapsed="1"/>
    <col min="51" max="53" width="9.140625" style="60" customWidth="1"/>
    <col min="54" max="54" width="9.140625" style="60" customWidth="1" collapsed="1"/>
    <col min="55" max="58" width="9.140625" style="60" customWidth="1"/>
    <col min="59" max="59" width="9.140625" style="60" customWidth="1" collapsed="1"/>
    <col min="60" max="60" width="9.140625" style="60" customWidth="1"/>
    <col min="61" max="61" width="9.140625" style="60" customWidth="1" collapsed="1"/>
    <col min="62" max="64" width="9.140625" style="60" customWidth="1"/>
    <col min="65" max="65" width="9.140625" style="60" customWidth="1" collapsed="1"/>
    <col min="66" max="66" width="9.140625" style="60" customWidth="1"/>
    <col min="67" max="67" width="9.140625" style="60" customWidth="1" collapsed="1"/>
    <col min="68" max="68" width="9.140625" style="60" customWidth="1"/>
    <col min="69" max="80" width="9.140625" style="60" customWidth="1" collapsed="1"/>
    <col min="81" max="81" width="9.140625" style="60" customWidth="1"/>
    <col min="82" max="126" width="9.140625" style="60" customWidth="1" collapsed="1"/>
    <col min="127" max="16384" width="9.140625" style="60"/>
  </cols>
  <sheetData>
    <row r="1" spans="1:40">
      <c r="F1" s="146"/>
      <c r="H1" s="146"/>
      <c r="I1" s="146"/>
      <c r="J1" s="146"/>
      <c r="L1" s="146"/>
      <c r="M1" s="62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62"/>
    </row>
    <row r="2" spans="1:40">
      <c r="F2" s="146"/>
      <c r="H2" s="146"/>
      <c r="I2" s="146"/>
      <c r="J2" s="146"/>
      <c r="L2" s="146"/>
      <c r="M2" s="62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62"/>
    </row>
    <row r="3" spans="1:40">
      <c r="F3" s="146"/>
      <c r="H3" s="146"/>
      <c r="I3" s="146"/>
      <c r="J3" s="146"/>
      <c r="L3" s="146"/>
      <c r="M3" s="62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62"/>
    </row>
    <row r="4" spans="1:40">
      <c r="F4" s="146"/>
      <c r="H4" s="146"/>
      <c r="I4" s="146"/>
      <c r="J4" s="146"/>
      <c r="L4" s="146"/>
      <c r="M4" s="62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62"/>
    </row>
    <row r="5" spans="1:40">
      <c r="F5" s="146"/>
      <c r="H5" s="146"/>
      <c r="I5" s="146"/>
      <c r="J5" s="146"/>
      <c r="L5" s="146"/>
      <c r="M5" s="62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62"/>
    </row>
    <row r="6" spans="1:40" s="48" customFormat="1" ht="15" customHeight="1" thickBot="1">
      <c r="A6" s="46" t="s">
        <v>44</v>
      </c>
      <c r="B6" s="46"/>
      <c r="C6" s="46"/>
      <c r="D6" s="46"/>
      <c r="E6" s="46"/>
      <c r="F6" s="139"/>
      <c r="G6" s="46"/>
      <c r="H6" s="46"/>
      <c r="I6" s="46"/>
      <c r="J6" s="46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19" t="s">
        <v>12</v>
      </c>
      <c r="AD6" s="36"/>
      <c r="AE6" s="418"/>
      <c r="AF6" s="418"/>
      <c r="AG6" s="50"/>
      <c r="AH6" s="50"/>
      <c r="AI6" s="51"/>
      <c r="AJ6" s="51"/>
      <c r="AK6" s="52"/>
      <c r="AL6" s="51"/>
      <c r="AM6" s="51"/>
      <c r="AN6" s="53"/>
    </row>
    <row r="7" spans="1:40" s="36" customFormat="1" ht="15" customHeight="1">
      <c r="A7" s="100"/>
      <c r="B7" s="140">
        <v>42369</v>
      </c>
      <c r="C7" s="173" t="s">
        <v>111</v>
      </c>
      <c r="D7" s="140">
        <v>43100</v>
      </c>
      <c r="E7" s="140">
        <v>43465</v>
      </c>
      <c r="F7" s="140">
        <v>43830</v>
      </c>
      <c r="G7" s="140">
        <v>44196</v>
      </c>
      <c r="H7" s="140">
        <v>44286</v>
      </c>
      <c r="I7" s="140">
        <v>44377</v>
      </c>
      <c r="J7" s="140">
        <v>44469</v>
      </c>
      <c r="K7" s="173">
        <v>44561</v>
      </c>
      <c r="L7" s="173">
        <v>44651</v>
      </c>
      <c r="M7" s="173" t="s">
        <v>169</v>
      </c>
      <c r="N7" s="173">
        <v>44834</v>
      </c>
      <c r="O7" s="173">
        <v>44926</v>
      </c>
      <c r="P7" s="173">
        <v>45016</v>
      </c>
      <c r="Q7" s="173">
        <v>45107</v>
      </c>
      <c r="R7" s="173">
        <v>45199</v>
      </c>
      <c r="S7" s="173">
        <v>45291</v>
      </c>
      <c r="T7" s="173">
        <v>45382</v>
      </c>
      <c r="U7" s="173">
        <v>45473</v>
      </c>
      <c r="V7" s="173">
        <v>45565</v>
      </c>
      <c r="W7" s="173">
        <v>45657</v>
      </c>
      <c r="X7" s="173">
        <v>45747</v>
      </c>
      <c r="Y7" s="173">
        <v>45838</v>
      </c>
      <c r="Z7" s="173">
        <v>45930</v>
      </c>
      <c r="AA7" s="173">
        <v>46022</v>
      </c>
      <c r="AB7" s="241">
        <v>46112</v>
      </c>
      <c r="AC7" s="201" t="s">
        <v>2</v>
      </c>
      <c r="AF7" s="54"/>
      <c r="AG7" s="63"/>
      <c r="AH7" s="64"/>
      <c r="AI7" s="63"/>
      <c r="AJ7" s="63"/>
      <c r="AK7" s="63"/>
      <c r="AL7" s="63"/>
      <c r="AM7" s="64"/>
      <c r="AN7" s="63"/>
    </row>
    <row r="8" spans="1:40" s="36" customFormat="1" ht="3" customHeight="1" thickBot="1">
      <c r="A8" s="79"/>
      <c r="H8" s="257"/>
      <c r="I8" s="257"/>
      <c r="J8" s="257"/>
      <c r="L8" s="257"/>
      <c r="M8" s="257"/>
      <c r="N8" s="257"/>
      <c r="P8" s="257"/>
      <c r="Q8" s="257"/>
      <c r="R8" s="257"/>
      <c r="T8" s="257"/>
      <c r="U8" s="257"/>
      <c r="V8" s="257"/>
      <c r="X8" s="257"/>
      <c r="Y8" s="257"/>
      <c r="Z8" s="257"/>
      <c r="AA8" s="393"/>
      <c r="AB8" s="267"/>
      <c r="AC8" s="81"/>
      <c r="AF8" s="54"/>
      <c r="AG8" s="63"/>
      <c r="AH8" s="64"/>
      <c r="AI8" s="63"/>
      <c r="AJ8" s="63"/>
      <c r="AK8" s="63"/>
      <c r="AL8" s="63"/>
      <c r="AM8" s="64"/>
      <c r="AN8" s="63"/>
    </row>
    <row r="9" spans="1:40" ht="15" customHeight="1">
      <c r="A9" s="37" t="s">
        <v>159</v>
      </c>
      <c r="B9" s="131">
        <v>11084.998792999999</v>
      </c>
      <c r="C9" s="131">
        <v>10933.557758999999</v>
      </c>
      <c r="D9" s="131">
        <v>10661.549609000002</v>
      </c>
      <c r="E9" s="131">
        <v>10702.654738000001</v>
      </c>
      <c r="F9" s="131">
        <v>11061.905647000001</v>
      </c>
      <c r="G9" s="131">
        <v>11285.337860092794</v>
      </c>
      <c r="H9" s="131">
        <v>11307.493429767232</v>
      </c>
      <c r="I9" s="131">
        <v>12246.637426401365</v>
      </c>
      <c r="J9" s="131">
        <v>12399.4</v>
      </c>
      <c r="K9" s="131">
        <v>13606.884962</v>
      </c>
      <c r="L9" s="131">
        <v>13761.8709</v>
      </c>
      <c r="M9" s="131">
        <v>13898.652130470002</v>
      </c>
      <c r="N9" s="131">
        <v>15212.730832999998</v>
      </c>
      <c r="O9" s="131">
        <v>15244.649715</v>
      </c>
      <c r="P9" s="131">
        <v>15165.885783999998</v>
      </c>
      <c r="Q9" s="131">
        <v>15173.267687000001</v>
      </c>
      <c r="R9" s="131">
        <v>15719.822284</v>
      </c>
      <c r="S9" s="131">
        <v>15895.087988000001</v>
      </c>
      <c r="T9" s="131">
        <v>16060.506778759998</v>
      </c>
      <c r="U9" s="131">
        <v>15781.09914909</v>
      </c>
      <c r="V9" s="131">
        <v>15906.195096420002</v>
      </c>
      <c r="W9" s="131">
        <v>16219.867199419998</v>
      </c>
      <c r="X9" s="131">
        <v>16051.43930718</v>
      </c>
      <c r="Y9" s="131">
        <v>16164.829042320001</v>
      </c>
      <c r="Z9" s="131">
        <v>16324.169298049999</v>
      </c>
      <c r="AA9" s="131">
        <v>16888.439148860001</v>
      </c>
      <c r="AB9" s="370">
        <v>16868.95094612</v>
      </c>
      <c r="AC9" s="304">
        <f>+AB9/AA9-1</f>
        <v>-1.1539374697819849E-3</v>
      </c>
    </row>
    <row r="10" spans="1:40" ht="15" customHeight="1" thickBot="1">
      <c r="A10" s="38" t="s">
        <v>41</v>
      </c>
      <c r="B10" s="132">
        <v>677.99500000000012</v>
      </c>
      <c r="C10" s="132">
        <v>604.63035400000001</v>
      </c>
      <c r="D10" s="132">
        <v>622.05259899999987</v>
      </c>
      <c r="E10" s="132">
        <v>1002.1429469999999</v>
      </c>
      <c r="F10" s="132">
        <v>776.72295099999997</v>
      </c>
      <c r="G10" s="132">
        <v>702.33058299999993</v>
      </c>
      <c r="H10" s="132">
        <v>805.05499999999995</v>
      </c>
      <c r="I10" s="132">
        <v>1349.453</v>
      </c>
      <c r="J10" s="132">
        <v>2662.9</v>
      </c>
      <c r="K10" s="132">
        <v>3674.4798043700007</v>
      </c>
      <c r="L10" s="132">
        <v>4436.7121999999999</v>
      </c>
      <c r="M10" s="132">
        <v>6037.7736739999991</v>
      </c>
      <c r="N10" s="132">
        <v>8024.537781</v>
      </c>
      <c r="O10" s="132">
        <v>3911.9942680000004</v>
      </c>
      <c r="P10" s="132">
        <v>4375.397336</v>
      </c>
      <c r="Q10" s="132">
        <v>3320.8125190000001</v>
      </c>
      <c r="R10" s="132">
        <v>3575.3837709999998</v>
      </c>
      <c r="S10" s="132">
        <v>3590.2280569999998</v>
      </c>
      <c r="T10" s="132">
        <v>4136.8172301200002</v>
      </c>
      <c r="U10" s="132">
        <v>2786.7046189499997</v>
      </c>
      <c r="V10" s="132">
        <v>2930.3399955099999</v>
      </c>
      <c r="W10" s="132">
        <v>2498.44383109</v>
      </c>
      <c r="X10" s="132">
        <v>3000.4299358199996</v>
      </c>
      <c r="Y10" s="132">
        <v>1824.67161807</v>
      </c>
      <c r="Z10" s="132">
        <v>1984.4220480500001</v>
      </c>
      <c r="AA10" s="132">
        <v>1721.2620036499998</v>
      </c>
      <c r="AB10" s="371">
        <v>1744.8056660699999</v>
      </c>
      <c r="AC10" s="268">
        <f>+AB10/AA10-1</f>
        <v>1.3678139859053973E-2</v>
      </c>
    </row>
    <row r="11" spans="1:40" ht="15" hidden="1" customHeight="1" thickBot="1">
      <c r="A11" s="17" t="s">
        <v>102</v>
      </c>
      <c r="B11" s="138">
        <v>0</v>
      </c>
      <c r="C11" s="138">
        <v>0</v>
      </c>
      <c r="D11" s="138">
        <v>0</v>
      </c>
      <c r="E11" s="138">
        <v>0</v>
      </c>
      <c r="F11" s="138">
        <v>0</v>
      </c>
      <c r="G11" s="138">
        <v>12054.201600000002</v>
      </c>
      <c r="H11" s="138"/>
      <c r="I11" s="138"/>
      <c r="J11" s="138"/>
      <c r="K11" s="138">
        <v>17191.036263999998</v>
      </c>
      <c r="L11" s="138"/>
      <c r="M11" s="138"/>
      <c r="N11" s="138"/>
      <c r="O11" s="138">
        <v>19156.643982999998</v>
      </c>
      <c r="P11" s="138">
        <v>19541.28312</v>
      </c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77"/>
      <c r="AC11" s="305" t="s">
        <v>85</v>
      </c>
    </row>
    <row r="12" spans="1:40" ht="15" customHeight="1" thickBot="1">
      <c r="A12" s="248" t="s">
        <v>160</v>
      </c>
      <c r="B12" s="130">
        <v>11762.993</v>
      </c>
      <c r="C12" s="130">
        <v>11538.188113</v>
      </c>
      <c r="D12" s="130">
        <v>11283.602208</v>
      </c>
      <c r="E12" s="130">
        <v>11704.797685000003</v>
      </c>
      <c r="F12" s="130">
        <v>11838.628598000001</v>
      </c>
      <c r="G12" s="130">
        <v>11987.668443092793</v>
      </c>
      <c r="H12" s="130">
        <v>12112.548429767232</v>
      </c>
      <c r="I12" s="130">
        <v>13596.091501000001</v>
      </c>
      <c r="J12" s="130">
        <v>15062.2714511986</v>
      </c>
      <c r="K12" s="130">
        <v>17281.364766369999</v>
      </c>
      <c r="L12" s="130">
        <v>18198.5831</v>
      </c>
      <c r="M12" s="130">
        <v>19936.42580447</v>
      </c>
      <c r="N12" s="130">
        <v>23237.268613999997</v>
      </c>
      <c r="O12" s="130">
        <v>19156.643982999998</v>
      </c>
      <c r="P12" s="130">
        <v>19541.28312</v>
      </c>
      <c r="Q12" s="130">
        <v>18494.080206000002</v>
      </c>
      <c r="R12" s="130">
        <v>19295.206054999999</v>
      </c>
      <c r="S12" s="130">
        <v>19485.316045000003</v>
      </c>
      <c r="T12" s="130">
        <v>20197.324008879998</v>
      </c>
      <c r="U12" s="130">
        <v>18567.803768040001</v>
      </c>
      <c r="V12" s="130">
        <v>18836.535091930004</v>
      </c>
      <c r="W12" s="130">
        <v>18718.311030509998</v>
      </c>
      <c r="X12" s="130">
        <v>19051.869243000001</v>
      </c>
      <c r="Y12" s="130">
        <v>17989.50066039</v>
      </c>
      <c r="Z12" s="130">
        <v>18308.591346099998</v>
      </c>
      <c r="AA12" s="130">
        <v>18609.701152509999</v>
      </c>
      <c r="AB12" s="372">
        <v>18613.756612189998</v>
      </c>
      <c r="AC12" s="310">
        <f>+AB12/AA12-1</f>
        <v>2.1792180577029363E-4</v>
      </c>
    </row>
    <row r="13" spans="1:40" ht="15" customHeight="1">
      <c r="A13" s="113" t="s">
        <v>152</v>
      </c>
      <c r="B13" s="138">
        <v>5433.3159999999998</v>
      </c>
      <c r="C13" s="138">
        <v>5529.5009069999996</v>
      </c>
      <c r="D13" s="138">
        <v>5690.826787</v>
      </c>
      <c r="E13" s="138">
        <v>5941.0225850000006</v>
      </c>
      <c r="F13" s="138">
        <v>6568.0098780000008</v>
      </c>
      <c r="G13" s="138">
        <v>6807.3993360927916</v>
      </c>
      <c r="H13" s="138">
        <v>6897.5234297672305</v>
      </c>
      <c r="I13" s="138">
        <v>6824.2760749999998</v>
      </c>
      <c r="J13" s="138">
        <v>6553.4169901985597</v>
      </c>
      <c r="K13" s="138">
        <v>6362.9487869999994</v>
      </c>
      <c r="L13" s="138">
        <v>6092.6450000000004</v>
      </c>
      <c r="M13" s="138">
        <v>5329.4516340000009</v>
      </c>
      <c r="N13" s="138">
        <v>5030.3099359999997</v>
      </c>
      <c r="O13" s="138">
        <v>8323.0190220000004</v>
      </c>
      <c r="P13" s="138">
        <v>9967.8940529999982</v>
      </c>
      <c r="Q13" s="138">
        <v>9420.2587579999999</v>
      </c>
      <c r="R13" s="138">
        <v>10432.314188</v>
      </c>
      <c r="S13" s="138">
        <v>11220.909349</v>
      </c>
      <c r="T13" s="138">
        <v>12013.570791959999</v>
      </c>
      <c r="U13" s="138">
        <v>10213.38711012</v>
      </c>
      <c r="V13" s="138">
        <v>10693.290576309999</v>
      </c>
      <c r="W13" s="138">
        <v>11064.829802939999</v>
      </c>
      <c r="X13" s="138">
        <v>11547.47957908</v>
      </c>
      <c r="Y13" s="138">
        <v>10654.66203863</v>
      </c>
      <c r="Z13" s="138">
        <v>11041.98987592</v>
      </c>
      <c r="AA13" s="138">
        <v>11331.202982280001</v>
      </c>
      <c r="AB13" s="77">
        <v>11510.09894577</v>
      </c>
      <c r="AC13" s="304">
        <f>+AB13/AA13-1</f>
        <v>1.5787905641595268E-2</v>
      </c>
    </row>
    <row r="14" spans="1:40" ht="15" customHeight="1">
      <c r="A14" s="40" t="s">
        <v>42</v>
      </c>
      <c r="B14" s="136">
        <v>5349.7860000000001</v>
      </c>
      <c r="C14" s="136">
        <v>4908.1798829999998</v>
      </c>
      <c r="D14" s="136">
        <v>4584.6676820000002</v>
      </c>
      <c r="E14" s="136">
        <v>3967.9714920000001</v>
      </c>
      <c r="F14" s="136">
        <v>4107.38958</v>
      </c>
      <c r="G14" s="136">
        <v>4045.4214870000001</v>
      </c>
      <c r="H14" s="136">
        <v>4034.3889999999997</v>
      </c>
      <c r="I14" s="136">
        <v>4639.3320000000003</v>
      </c>
      <c r="J14" s="136">
        <v>4492.5</v>
      </c>
      <c r="K14" s="136">
        <v>5139.205927</v>
      </c>
      <c r="L14" s="136">
        <v>5583.5258999999996</v>
      </c>
      <c r="M14" s="136">
        <v>4394.5827524700007</v>
      </c>
      <c r="N14" s="136">
        <v>4962.4588729999996</v>
      </c>
      <c r="O14" s="136">
        <v>6688.2136299999993</v>
      </c>
      <c r="P14" s="136">
        <v>6303.6956070000006</v>
      </c>
      <c r="Q14" s="136">
        <v>6296.5410249999995</v>
      </c>
      <c r="R14" s="136">
        <v>5894.1640159999997</v>
      </c>
      <c r="S14" s="136">
        <v>5103.1162939999995</v>
      </c>
      <c r="T14" s="136">
        <v>5205.5391825400002</v>
      </c>
      <c r="U14" s="136">
        <v>5762.4194390399989</v>
      </c>
      <c r="V14" s="136">
        <v>5794.7841450099995</v>
      </c>
      <c r="W14" s="136">
        <v>5879.7615677099993</v>
      </c>
      <c r="X14" s="136">
        <v>5516.6893763099988</v>
      </c>
      <c r="Y14" s="136">
        <v>5481.0971016500007</v>
      </c>
      <c r="Z14" s="136">
        <v>5433.7895291699988</v>
      </c>
      <c r="AA14" s="136">
        <v>5517.5608112399996</v>
      </c>
      <c r="AB14" s="373">
        <v>5442.6028752700004</v>
      </c>
      <c r="AC14" s="305">
        <f>+AB14/AA14-1</f>
        <v>-1.3585339343664349E-2</v>
      </c>
    </row>
    <row r="15" spans="1:40" ht="15" customHeight="1" thickBot="1">
      <c r="A15" s="38" t="s">
        <v>43</v>
      </c>
      <c r="B15" s="132">
        <v>979.89099999999996</v>
      </c>
      <c r="C15" s="132">
        <v>1100.5073219999999</v>
      </c>
      <c r="D15" s="132">
        <v>1008.107738</v>
      </c>
      <c r="E15" s="132">
        <v>1795.8036069999998</v>
      </c>
      <c r="F15" s="132">
        <v>1163.2291399999999</v>
      </c>
      <c r="G15" s="132">
        <v>1134.8476189999999</v>
      </c>
      <c r="H15" s="132">
        <v>1180.636</v>
      </c>
      <c r="I15" s="132">
        <v>2132.4839999999999</v>
      </c>
      <c r="J15" s="132">
        <v>4016.4</v>
      </c>
      <c r="K15" s="132">
        <v>5779.2100503700003</v>
      </c>
      <c r="L15" s="132">
        <v>6522.4111999999996</v>
      </c>
      <c r="M15" s="132">
        <v>10212.391417999999</v>
      </c>
      <c r="N15" s="132">
        <v>13244.499804999999</v>
      </c>
      <c r="O15" s="132">
        <v>4145.4113299999999</v>
      </c>
      <c r="P15" s="132">
        <v>3269.6934599999995</v>
      </c>
      <c r="Q15" s="132">
        <v>2777.2804230000002</v>
      </c>
      <c r="R15" s="132">
        <v>2968.727852</v>
      </c>
      <c r="S15" s="132">
        <v>3161.2904059999996</v>
      </c>
      <c r="T15" s="132">
        <v>2978.2140343800002</v>
      </c>
      <c r="U15" s="132">
        <v>2591.9972188799998</v>
      </c>
      <c r="V15" s="132">
        <v>2348.4603706100002</v>
      </c>
      <c r="W15" s="132">
        <v>1773.7196598600001</v>
      </c>
      <c r="X15" s="132">
        <v>1987.7002876099998</v>
      </c>
      <c r="Y15" s="132">
        <v>1853.7415201099998</v>
      </c>
      <c r="Z15" s="132">
        <v>1832.8119410099998</v>
      </c>
      <c r="AA15" s="132">
        <v>1760.9373589900001</v>
      </c>
      <c r="AB15" s="371">
        <v>1661.05479115</v>
      </c>
      <c r="AC15" s="305">
        <f>+AB15/AA15-1</f>
        <v>-5.6721249810548935E-2</v>
      </c>
    </row>
    <row r="16" spans="1:40" ht="15" customHeight="1" thickBot="1">
      <c r="A16" s="248" t="s">
        <v>161</v>
      </c>
      <c r="B16" s="130">
        <v>11762.992999999999</v>
      </c>
      <c r="C16" s="130">
        <v>11538.188112</v>
      </c>
      <c r="D16" s="130">
        <v>11283.602207</v>
      </c>
      <c r="E16" s="130">
        <v>11704.797685000003</v>
      </c>
      <c r="F16" s="130">
        <v>11838.628598000001</v>
      </c>
      <c r="G16" s="130">
        <v>11987.668443092793</v>
      </c>
      <c r="H16" s="130">
        <v>12112.548429767232</v>
      </c>
      <c r="I16" s="130">
        <v>13596.091501000001</v>
      </c>
      <c r="J16" s="130">
        <v>15062.2714511986</v>
      </c>
      <c r="K16" s="130">
        <v>17281.364766369999</v>
      </c>
      <c r="L16" s="130">
        <v>18198.5831</v>
      </c>
      <c r="M16" s="130">
        <v>19936.42580447</v>
      </c>
      <c r="N16" s="130">
        <v>23237.268613999997</v>
      </c>
      <c r="O16" s="130">
        <v>19156.643982999998</v>
      </c>
      <c r="P16" s="130">
        <v>19541.28312</v>
      </c>
      <c r="Q16" s="130">
        <v>18494.080206000002</v>
      </c>
      <c r="R16" s="130">
        <v>19295.206054999999</v>
      </c>
      <c r="S16" s="130">
        <v>19485.316045000003</v>
      </c>
      <c r="T16" s="130">
        <v>20197.324008879998</v>
      </c>
      <c r="U16" s="130">
        <v>18567.803768040001</v>
      </c>
      <c r="V16" s="130">
        <v>18836.535091930004</v>
      </c>
      <c r="W16" s="130">
        <v>18718.311030509998</v>
      </c>
      <c r="X16" s="130">
        <v>19051.869243000001</v>
      </c>
      <c r="Y16" s="130">
        <v>17989.50066039</v>
      </c>
      <c r="Z16" s="130">
        <v>18308.591346099998</v>
      </c>
      <c r="AA16" s="130">
        <v>18609.701152509999</v>
      </c>
      <c r="AB16" s="372">
        <v>18613.756612189998</v>
      </c>
      <c r="AC16" s="160">
        <f>+AB16/AA16-1</f>
        <v>2.1792180577029363E-4</v>
      </c>
    </row>
    <row r="17" spans="1:61" ht="15" customHeight="1">
      <c r="A17" s="17"/>
      <c r="B17" s="77"/>
      <c r="C17" s="138"/>
      <c r="D17" s="77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77"/>
      <c r="AC17" s="311"/>
    </row>
    <row r="18" spans="1:61" ht="15" customHeight="1" thickBot="1">
      <c r="A18" s="46" t="s">
        <v>45</v>
      </c>
      <c r="B18" s="46"/>
      <c r="C18" s="139"/>
      <c r="D18" s="46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46"/>
      <c r="AC18" s="119" t="s">
        <v>12</v>
      </c>
    </row>
    <row r="19" spans="1:61" ht="15" customHeight="1">
      <c r="A19" s="100"/>
      <c r="B19" s="140" t="s">
        <v>103</v>
      </c>
      <c r="C19" s="140" t="s">
        <v>112</v>
      </c>
      <c r="D19" s="140" t="s">
        <v>114</v>
      </c>
      <c r="E19" s="140" t="s">
        <v>117</v>
      </c>
      <c r="F19" s="140" t="s">
        <v>118</v>
      </c>
      <c r="G19" s="140" t="s">
        <v>134</v>
      </c>
      <c r="H19" s="140" t="s">
        <v>136</v>
      </c>
      <c r="I19" s="140" t="s">
        <v>168</v>
      </c>
      <c r="J19" s="140" t="s">
        <v>174</v>
      </c>
      <c r="K19" s="140" t="s">
        <v>140</v>
      </c>
      <c r="L19" s="140" t="s">
        <v>142</v>
      </c>
      <c r="M19" s="140" t="s">
        <v>166</v>
      </c>
      <c r="N19" s="140" t="s">
        <v>172</v>
      </c>
      <c r="O19" s="140" t="s">
        <v>176</v>
      </c>
      <c r="P19" s="140" t="s">
        <v>180</v>
      </c>
      <c r="Q19" s="140" t="s">
        <v>183</v>
      </c>
      <c r="R19" s="140" t="s">
        <v>185</v>
      </c>
      <c r="S19" s="140" t="s">
        <v>187</v>
      </c>
      <c r="T19" s="140" t="s">
        <v>190</v>
      </c>
      <c r="U19" s="140" t="s">
        <v>193</v>
      </c>
      <c r="V19" s="140" t="s">
        <v>195</v>
      </c>
      <c r="W19" s="140" t="s">
        <v>197</v>
      </c>
      <c r="X19" s="140" t="s">
        <v>198</v>
      </c>
      <c r="Y19" s="140" t="s">
        <v>201</v>
      </c>
      <c r="Z19" s="140" t="s">
        <v>203</v>
      </c>
      <c r="AA19" s="140" t="s">
        <v>205</v>
      </c>
      <c r="AB19" s="200" t="s">
        <v>207</v>
      </c>
      <c r="AC19" s="101" t="s">
        <v>2</v>
      </c>
      <c r="AG19" s="25"/>
    </row>
    <row r="20" spans="1:61" s="104" customFormat="1" ht="3" customHeight="1" thickBot="1">
      <c r="A20" s="41"/>
      <c r="B20" s="105"/>
      <c r="C20" s="91"/>
      <c r="D20" s="141"/>
      <c r="H20" s="141"/>
      <c r="I20" s="141"/>
      <c r="N20" s="257"/>
      <c r="T20" s="392"/>
      <c r="X20" s="366"/>
      <c r="Y20" s="257"/>
      <c r="Z20" s="257"/>
      <c r="AA20" s="257"/>
      <c r="AB20" s="267"/>
      <c r="AC20" s="199"/>
      <c r="AD20" s="60"/>
      <c r="AE20" s="60"/>
      <c r="AF20" s="60"/>
      <c r="AG20" s="25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</row>
    <row r="21" spans="1:61" ht="15" customHeight="1">
      <c r="A21" s="38" t="s">
        <v>149</v>
      </c>
      <c r="B21" s="132">
        <v>673.97866459000011</v>
      </c>
      <c r="C21" s="132">
        <v>804.30745431999981</v>
      </c>
      <c r="D21" s="132">
        <v>640.58213965000004</v>
      </c>
      <c r="E21" s="132">
        <v>664.11514583000007</v>
      </c>
      <c r="F21" s="132">
        <v>1204.2982395500003</v>
      </c>
      <c r="G21" s="132">
        <v>1182.1482197093999</v>
      </c>
      <c r="H21" s="132">
        <v>203.74909136999995</v>
      </c>
      <c r="I21" s="132">
        <v>426.36759887999983</v>
      </c>
      <c r="J21" s="132">
        <v>510.59513671000002</v>
      </c>
      <c r="K21" s="132">
        <v>98.162145370000161</v>
      </c>
      <c r="L21" s="132">
        <v>209.15827226999991</v>
      </c>
      <c r="M21" s="132">
        <v>920.31232077999994</v>
      </c>
      <c r="N21" s="132">
        <v>1120.8162274799997</v>
      </c>
      <c r="O21" s="132">
        <v>2019.8594123699995</v>
      </c>
      <c r="P21" s="132">
        <v>1363.7098403200002</v>
      </c>
      <c r="Q21" s="132">
        <v>2895.7</v>
      </c>
      <c r="R21" s="132">
        <v>4153.3908312900003</v>
      </c>
      <c r="S21" s="132">
        <v>5082.9689785400005</v>
      </c>
      <c r="T21" s="132">
        <v>929.34880900000007</v>
      </c>
      <c r="U21" s="132">
        <v>1850.2301739500001</v>
      </c>
      <c r="V21" s="132">
        <v>2332.8465573200001</v>
      </c>
      <c r="W21" s="132">
        <v>3248.5557209199997</v>
      </c>
      <c r="X21" s="132">
        <v>538.44384091999984</v>
      </c>
      <c r="Y21" s="132">
        <v>1338.37844081</v>
      </c>
      <c r="Z21" s="132">
        <v>1653.8255176199966</v>
      </c>
      <c r="AA21" s="132">
        <v>1918.5450927899999</v>
      </c>
      <c r="AB21" s="371">
        <v>453.5</v>
      </c>
      <c r="AC21" s="268">
        <f>+AB21/X21-1</f>
        <v>-0.15775803243447351</v>
      </c>
      <c r="AG21" s="25"/>
    </row>
    <row r="22" spans="1:61" ht="15" customHeight="1">
      <c r="A22" s="38" t="s">
        <v>46</v>
      </c>
      <c r="B22" s="132">
        <v>78.703694470000045</v>
      </c>
      <c r="C22" s="132">
        <v>-219.17757228000002</v>
      </c>
      <c r="D22" s="132">
        <v>-219.29545113000003</v>
      </c>
      <c r="E22" s="132">
        <v>-333.76476808000001</v>
      </c>
      <c r="F22" s="132">
        <v>-321.65065239</v>
      </c>
      <c r="G22" s="132">
        <v>-596.80997572999991</v>
      </c>
      <c r="H22" s="132">
        <v>-167.38172413000001</v>
      </c>
      <c r="I22" s="132">
        <v>-565.89285225999993</v>
      </c>
      <c r="J22" s="132">
        <v>-771.92607138999983</v>
      </c>
      <c r="K22" s="132">
        <v>-1105.32393054</v>
      </c>
      <c r="L22" s="132">
        <v>-313.52715261000003</v>
      </c>
      <c r="M22" s="132">
        <v>-564.31974112</v>
      </c>
      <c r="N22" s="132">
        <v>-1292.4432431099999</v>
      </c>
      <c r="O22" s="132">
        <v>-1591.1956211200002</v>
      </c>
      <c r="P22" s="132">
        <v>-212.71481162000001</v>
      </c>
      <c r="Q22" s="132">
        <v>-434.4</v>
      </c>
      <c r="R22" s="132">
        <v>-1144.2292019100003</v>
      </c>
      <c r="S22" s="132">
        <v>-1440.99615397</v>
      </c>
      <c r="T22" s="132">
        <v>-248.3385376</v>
      </c>
      <c r="U22" s="132">
        <v>-512.70211420999988</v>
      </c>
      <c r="V22" s="132">
        <v>-787.77193796999984</v>
      </c>
      <c r="W22" s="132">
        <v>-1166.4164759800001</v>
      </c>
      <c r="X22" s="132">
        <v>-247.61637277999998</v>
      </c>
      <c r="Y22" s="132">
        <v>-568.24856136000005</v>
      </c>
      <c r="Z22" s="132">
        <v>-899.11420299999997</v>
      </c>
      <c r="AA22" s="132">
        <v>-1351.4442178199999</v>
      </c>
      <c r="AB22" s="371">
        <v>-462.8</v>
      </c>
      <c r="AC22" s="268" t="s">
        <v>85</v>
      </c>
      <c r="AG22" s="25"/>
    </row>
    <row r="23" spans="1:61" ht="15" customHeight="1">
      <c r="A23" s="40" t="s">
        <v>162</v>
      </c>
      <c r="B23" s="132">
        <v>-765.47767557999998</v>
      </c>
      <c r="C23" s="132">
        <v>-586.78800185</v>
      </c>
      <c r="D23" s="132">
        <v>-420.65390719999999</v>
      </c>
      <c r="E23" s="132">
        <v>-319.59640200999996</v>
      </c>
      <c r="F23" s="132">
        <v>-877.36007042000006</v>
      </c>
      <c r="G23" s="132">
        <v>-580.76948997939985</v>
      </c>
      <c r="H23" s="132">
        <v>-44.161337569999993</v>
      </c>
      <c r="I23" s="132">
        <v>144.09577455000004</v>
      </c>
      <c r="J23" s="132">
        <v>260.17560892000012</v>
      </c>
      <c r="K23" s="132">
        <v>1276.52037245</v>
      </c>
      <c r="L23" s="132">
        <v>-78.392764290000031</v>
      </c>
      <c r="M23" s="132">
        <v>-619.86733796999988</v>
      </c>
      <c r="N23" s="132">
        <v>340.30720114999963</v>
      </c>
      <c r="O23" s="132">
        <v>-337.97341571000004</v>
      </c>
      <c r="P23" s="132">
        <v>-497.63291850000002</v>
      </c>
      <c r="Q23" s="132">
        <v>-2474.7546121999999</v>
      </c>
      <c r="R23" s="132">
        <v>-2586.2113176599996</v>
      </c>
      <c r="S23" s="132">
        <v>-3087.1811329299999</v>
      </c>
      <c r="T23" s="132">
        <v>-166.54154700000001</v>
      </c>
      <c r="U23" s="132">
        <v>-1832.5064122399999</v>
      </c>
      <c r="V23" s="132">
        <v>-1779.75473586</v>
      </c>
      <c r="W23" s="132">
        <v>-2251.0485209500002</v>
      </c>
      <c r="X23" s="132">
        <v>-64.832551479999992</v>
      </c>
      <c r="Y23" s="132">
        <v>-1351.7358107699999</v>
      </c>
      <c r="Z23" s="132">
        <v>-1364.87756909</v>
      </c>
      <c r="AA23" s="132">
        <v>-1289.4445031600001</v>
      </c>
      <c r="AB23" s="371">
        <v>45.4</v>
      </c>
      <c r="AC23" s="268" t="s">
        <v>85</v>
      </c>
      <c r="AG23" s="27"/>
    </row>
    <row r="24" spans="1:61" ht="15" customHeight="1" thickBot="1">
      <c r="A24" s="38" t="s">
        <v>47</v>
      </c>
      <c r="B24" s="138">
        <v>-12.795316519999801</v>
      </c>
      <c r="C24" s="138">
        <v>-1.6581198100001784</v>
      </c>
      <c r="D24" s="138">
        <v>0.63278131999995091</v>
      </c>
      <c r="E24" s="138">
        <v>10.753975740000081</v>
      </c>
      <c r="F24" s="133">
        <v>5.2875167400003411</v>
      </c>
      <c r="G24" s="133">
        <v>4.5687540000000739</v>
      </c>
      <c r="H24" s="133">
        <v>-7.7939703300000573</v>
      </c>
      <c r="I24" s="133">
        <v>4.5705211699999495</v>
      </c>
      <c r="J24" s="133">
        <v>-1.1553257599996982</v>
      </c>
      <c r="K24" s="133">
        <v>269.35858727999999</v>
      </c>
      <c r="L24" s="138">
        <v>-182.76164463000015</v>
      </c>
      <c r="M24" s="138">
        <v>-263.87475830999995</v>
      </c>
      <c r="N24" s="138">
        <v>168.68018551999944</v>
      </c>
      <c r="O24" s="138">
        <v>90.69037553999928</v>
      </c>
      <c r="P24" s="138">
        <v>653.36211020000019</v>
      </c>
      <c r="Q24" s="138">
        <v>-13.506362040000113</v>
      </c>
      <c r="R24" s="138">
        <v>422.95031172000017</v>
      </c>
      <c r="S24" s="138">
        <v>554.79169164000029</v>
      </c>
      <c r="T24" s="138">
        <v>514.46872440000004</v>
      </c>
      <c r="U24" s="138">
        <v>-494.9783524999998</v>
      </c>
      <c r="V24" s="138">
        <v>-234.68011650999961</v>
      </c>
      <c r="W24" s="138">
        <v>-168.90927601000061</v>
      </c>
      <c r="X24" s="138">
        <v>225.99491665999983</v>
      </c>
      <c r="Y24" s="138">
        <v>-581.60593131999997</v>
      </c>
      <c r="Z24" s="138">
        <v>-610.16625447000331</v>
      </c>
      <c r="AA24" s="138">
        <v>-722.34362819000035</v>
      </c>
      <c r="AB24" s="77">
        <v>36.200000000000003</v>
      </c>
      <c r="AC24" s="306">
        <f>+AB24/X24-1</f>
        <v>-0.8398194059627393</v>
      </c>
      <c r="AD24" s="26"/>
      <c r="AG24" s="27"/>
    </row>
    <row r="25" spans="1:61" s="68" customFormat="1" ht="15" customHeight="1" thickBot="1">
      <c r="A25" s="248" t="s">
        <v>75</v>
      </c>
      <c r="B25" s="130">
        <v>28.887778000000196</v>
      </c>
      <c r="C25" s="130">
        <v>27.960470649999756</v>
      </c>
      <c r="D25" s="130">
        <v>28.593251969999745</v>
      </c>
      <c r="E25" s="130">
        <v>39.347227710000077</v>
      </c>
      <c r="F25" s="130">
        <v>44.634744450000341</v>
      </c>
      <c r="G25" s="236">
        <v>49.203498450000069</v>
      </c>
      <c r="H25" s="236">
        <v>41.409527699999948</v>
      </c>
      <c r="I25" s="236">
        <v>53.774019199999955</v>
      </c>
      <c r="J25" s="236">
        <v>48.048172270000308</v>
      </c>
      <c r="K25" s="130">
        <v>318.56208530999999</v>
      </c>
      <c r="L25" s="130">
        <v>135.80044067999984</v>
      </c>
      <c r="M25" s="130">
        <v>54.687327000000039</v>
      </c>
      <c r="N25" s="130">
        <v>487.24227082999943</v>
      </c>
      <c r="O25" s="130">
        <v>409.2524608499993</v>
      </c>
      <c r="P25" s="130">
        <v>1062.6145710500002</v>
      </c>
      <c r="Q25" s="130">
        <v>395.74609880999986</v>
      </c>
      <c r="R25" s="130">
        <v>832.20277257000021</v>
      </c>
      <c r="S25" s="130">
        <v>964.04415249000022</v>
      </c>
      <c r="T25" s="130">
        <v>1478.51287669</v>
      </c>
      <c r="U25" s="130">
        <v>469.06579992000002</v>
      </c>
      <c r="V25" s="130">
        <v>729.36405594000007</v>
      </c>
      <c r="W25" s="130">
        <v>795.13487643999997</v>
      </c>
      <c r="X25" s="130">
        <v>1021.1297931</v>
      </c>
      <c r="Y25" s="130">
        <v>213.52894578999999</v>
      </c>
      <c r="Z25" s="130">
        <v>184.96862196999999</v>
      </c>
      <c r="AA25" s="130">
        <v>72.79124825000001</v>
      </c>
      <c r="AB25" s="372">
        <v>109</v>
      </c>
      <c r="AC25" s="309">
        <f>+AB25/X25-1</f>
        <v>-0.89325548942305166</v>
      </c>
      <c r="AD25" s="60"/>
      <c r="AG25" s="30"/>
    </row>
    <row r="26" spans="1:61" ht="9" customHeight="1">
      <c r="F26" s="146"/>
      <c r="H26" s="146"/>
      <c r="I26" s="146"/>
      <c r="J26" s="146"/>
      <c r="L26" s="146"/>
      <c r="M26" s="62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62"/>
      <c r="AD26" s="404"/>
      <c r="AE26" s="404"/>
      <c r="AF26" s="404"/>
      <c r="AG26" s="404"/>
      <c r="AH26" s="404"/>
      <c r="AI26" s="404"/>
      <c r="AJ26" s="404"/>
      <c r="AK26" s="404"/>
      <c r="AL26" s="398"/>
    </row>
    <row r="27" spans="1:61" ht="12.75" customHeight="1">
      <c r="A27" s="422"/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  <c r="AA27" s="422"/>
      <c r="AB27" s="422"/>
      <c r="AC27" s="422"/>
      <c r="AD27" s="397"/>
      <c r="AE27" s="397"/>
      <c r="AF27" s="397"/>
      <c r="AG27" s="397"/>
      <c r="AH27" s="397"/>
      <c r="AI27" s="397"/>
      <c r="AJ27" s="397"/>
      <c r="AK27" s="397"/>
      <c r="AL27" s="397"/>
      <c r="AM27" s="397"/>
      <c r="AN27" s="166"/>
      <c r="AO27" s="166"/>
      <c r="AP27" s="166"/>
      <c r="AQ27" s="166"/>
      <c r="AR27" s="166"/>
      <c r="AS27" s="166"/>
    </row>
    <row r="28" spans="1:61">
      <c r="A28" s="398"/>
      <c r="B28" s="399"/>
      <c r="C28" s="399"/>
      <c r="D28" s="399"/>
      <c r="E28" s="399"/>
      <c r="F28" s="400"/>
      <c r="G28" s="399"/>
      <c r="H28" s="400"/>
      <c r="I28" s="400"/>
      <c r="J28" s="400"/>
      <c r="K28" s="400"/>
      <c r="L28" s="400"/>
      <c r="M28" s="399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399"/>
      <c r="AC28" s="399"/>
      <c r="AD28" s="398"/>
      <c r="AE28" s="398"/>
      <c r="AF28" s="398"/>
      <c r="AG28" s="401"/>
      <c r="AH28" s="398"/>
      <c r="AI28" s="398"/>
      <c r="AJ28" s="398"/>
      <c r="AK28" s="398"/>
      <c r="AL28" s="398"/>
      <c r="AM28" s="398"/>
    </row>
    <row r="29" spans="1:61">
      <c r="A29" s="398"/>
      <c r="B29" s="399"/>
      <c r="C29" s="399"/>
      <c r="D29" s="399"/>
      <c r="E29" s="399"/>
      <c r="F29" s="400"/>
      <c r="G29" s="399"/>
      <c r="H29" s="400"/>
      <c r="I29" s="400"/>
      <c r="J29" s="400"/>
      <c r="K29" s="400"/>
      <c r="L29" s="400"/>
      <c r="M29" s="399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399"/>
      <c r="AC29" s="400"/>
      <c r="AD29" s="398"/>
      <c r="AE29" s="398"/>
      <c r="AF29" s="398"/>
      <c r="AG29" s="401"/>
      <c r="AH29" s="398"/>
      <c r="AI29" s="398"/>
      <c r="AJ29" s="398"/>
      <c r="AK29" s="398"/>
      <c r="AL29" s="398"/>
      <c r="AM29" s="398"/>
    </row>
    <row r="30" spans="1:61">
      <c r="A30" s="398"/>
      <c r="B30" s="399"/>
      <c r="C30" s="399"/>
      <c r="D30" s="399"/>
      <c r="E30" s="399"/>
      <c r="F30" s="400"/>
      <c r="G30" s="399"/>
      <c r="H30" s="400"/>
      <c r="I30" s="400"/>
      <c r="J30" s="400"/>
      <c r="K30" s="400"/>
      <c r="L30" s="400"/>
      <c r="M30" s="399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399"/>
      <c r="AC30" s="400"/>
      <c r="AD30" s="398"/>
      <c r="AE30" s="398"/>
      <c r="AF30" s="398"/>
      <c r="AG30" s="401"/>
      <c r="AH30" s="398"/>
      <c r="AI30" s="398"/>
      <c r="AJ30" s="398"/>
      <c r="AK30" s="398"/>
      <c r="AL30" s="398"/>
      <c r="AM30" s="398"/>
    </row>
    <row r="31" spans="1:61">
      <c r="A31" s="398"/>
      <c r="B31" s="399"/>
      <c r="C31" s="399"/>
      <c r="D31" s="399"/>
      <c r="E31" s="399"/>
      <c r="F31" s="400"/>
      <c r="G31" s="399"/>
      <c r="H31" s="400"/>
      <c r="I31" s="400"/>
      <c r="J31" s="400"/>
      <c r="K31" s="400"/>
      <c r="L31" s="400"/>
      <c r="M31" s="399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399"/>
      <c r="AC31" s="400"/>
      <c r="AD31" s="398"/>
      <c r="AE31" s="398"/>
      <c r="AF31" s="398"/>
      <c r="AG31" s="402"/>
      <c r="AH31" s="398"/>
      <c r="AI31" s="398"/>
      <c r="AJ31" s="398"/>
      <c r="AK31" s="398"/>
      <c r="AL31" s="398"/>
      <c r="AM31" s="398"/>
    </row>
    <row r="32" spans="1:61">
      <c r="A32" s="398"/>
      <c r="B32" s="399"/>
      <c r="C32" s="399"/>
      <c r="D32" s="399"/>
      <c r="E32" s="399"/>
      <c r="F32" s="400"/>
      <c r="G32" s="399"/>
      <c r="H32" s="400"/>
      <c r="I32" s="400"/>
      <c r="J32" s="400"/>
      <c r="K32" s="400"/>
      <c r="L32" s="400"/>
      <c r="M32" s="399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0"/>
      <c r="AA32" s="400"/>
      <c r="AB32" s="399"/>
      <c r="AC32" s="399"/>
      <c r="AD32" s="398"/>
      <c r="AE32" s="398"/>
      <c r="AF32" s="398"/>
      <c r="AG32" s="403"/>
      <c r="AH32" s="398"/>
      <c r="AI32" s="398"/>
      <c r="AJ32" s="398"/>
      <c r="AK32" s="398"/>
      <c r="AL32" s="398"/>
      <c r="AM32" s="398"/>
    </row>
    <row r="33" spans="1:39">
      <c r="A33" s="398"/>
      <c r="B33" s="399"/>
      <c r="C33" s="399"/>
      <c r="D33" s="399"/>
      <c r="E33" s="399"/>
      <c r="F33" s="400"/>
      <c r="G33" s="399"/>
      <c r="H33" s="400"/>
      <c r="I33" s="400"/>
      <c r="J33" s="400"/>
      <c r="K33" s="400"/>
      <c r="L33" s="400"/>
      <c r="M33" s="399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399"/>
      <c r="AC33" s="399"/>
      <c r="AD33" s="398"/>
      <c r="AE33" s="398"/>
      <c r="AF33" s="398"/>
      <c r="AG33" s="402"/>
      <c r="AH33" s="398"/>
      <c r="AI33" s="398"/>
      <c r="AJ33" s="398"/>
      <c r="AK33" s="398"/>
      <c r="AL33" s="398"/>
      <c r="AM33" s="398"/>
    </row>
    <row r="34" spans="1:39">
      <c r="A34" s="398"/>
      <c r="B34" s="399"/>
      <c r="C34" s="399"/>
      <c r="D34" s="399"/>
      <c r="E34" s="399"/>
      <c r="F34" s="400"/>
      <c r="G34" s="399"/>
      <c r="H34" s="400"/>
      <c r="I34" s="400"/>
      <c r="J34" s="400"/>
      <c r="K34" s="400"/>
      <c r="L34" s="400"/>
      <c r="M34" s="399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0"/>
      <c r="Z34" s="400"/>
      <c r="AA34" s="400"/>
      <c r="AB34" s="399"/>
      <c r="AC34" s="400"/>
      <c r="AD34" s="398"/>
      <c r="AE34" s="398"/>
      <c r="AF34" s="398"/>
      <c r="AG34" s="403"/>
      <c r="AH34" s="398"/>
      <c r="AI34" s="398"/>
      <c r="AJ34" s="398"/>
      <c r="AK34" s="398"/>
      <c r="AL34" s="398"/>
      <c r="AM34" s="398"/>
    </row>
    <row r="35" spans="1:39">
      <c r="A35" s="398"/>
      <c r="B35" s="399"/>
      <c r="C35" s="399"/>
      <c r="D35" s="399"/>
      <c r="E35" s="399"/>
      <c r="F35" s="400"/>
      <c r="G35" s="399"/>
      <c r="H35" s="400"/>
      <c r="I35" s="400"/>
      <c r="J35" s="400"/>
      <c r="K35" s="400"/>
      <c r="L35" s="400"/>
      <c r="M35" s="399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399"/>
      <c r="AC35" s="399"/>
      <c r="AD35" s="398"/>
      <c r="AE35" s="398"/>
      <c r="AF35" s="398"/>
      <c r="AG35" s="402"/>
      <c r="AH35" s="398"/>
      <c r="AI35" s="398"/>
      <c r="AJ35" s="398"/>
      <c r="AK35" s="398"/>
      <c r="AL35" s="398"/>
      <c r="AM35" s="398"/>
    </row>
    <row r="36" spans="1:39">
      <c r="A36" s="398"/>
      <c r="B36" s="399"/>
      <c r="C36" s="399"/>
      <c r="D36" s="399"/>
      <c r="E36" s="399"/>
      <c r="F36" s="400"/>
      <c r="G36" s="399"/>
      <c r="H36" s="400"/>
      <c r="I36" s="400"/>
      <c r="J36" s="400"/>
      <c r="K36" s="400"/>
      <c r="L36" s="400"/>
      <c r="M36" s="399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0"/>
      <c r="AA36" s="400"/>
      <c r="AB36" s="399"/>
      <c r="AC36" s="399"/>
      <c r="AD36" s="398"/>
      <c r="AE36" s="398"/>
      <c r="AF36" s="398"/>
      <c r="AG36" s="403"/>
      <c r="AH36" s="398"/>
      <c r="AI36" s="398"/>
      <c r="AJ36" s="398"/>
      <c r="AK36" s="398"/>
      <c r="AL36" s="398"/>
      <c r="AM36" s="398"/>
    </row>
    <row r="37" spans="1:39">
      <c r="A37" s="398"/>
      <c r="B37" s="399"/>
      <c r="C37" s="399"/>
      <c r="D37" s="399"/>
      <c r="E37" s="399"/>
      <c r="F37" s="400"/>
      <c r="G37" s="399"/>
      <c r="H37" s="400"/>
      <c r="I37" s="400"/>
      <c r="J37" s="400"/>
      <c r="K37" s="400"/>
      <c r="L37" s="400"/>
      <c r="M37" s="399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399"/>
      <c r="AC37" s="399"/>
      <c r="AD37" s="398"/>
      <c r="AE37" s="398"/>
      <c r="AF37" s="398"/>
      <c r="AG37" s="402"/>
      <c r="AH37" s="398"/>
      <c r="AI37" s="398"/>
      <c r="AJ37" s="398"/>
      <c r="AK37" s="398"/>
      <c r="AL37" s="398"/>
      <c r="AM37" s="398"/>
    </row>
    <row r="38" spans="1:39">
      <c r="A38" s="398"/>
      <c r="B38" s="399"/>
      <c r="C38" s="399"/>
      <c r="D38" s="399"/>
      <c r="E38" s="399"/>
      <c r="F38" s="400"/>
      <c r="G38" s="399"/>
      <c r="H38" s="400"/>
      <c r="I38" s="400"/>
      <c r="J38" s="400"/>
      <c r="K38" s="400"/>
      <c r="L38" s="400"/>
      <c r="M38" s="399"/>
      <c r="N38" s="400"/>
      <c r="O38" s="400"/>
      <c r="P38" s="400"/>
      <c r="Q38" s="400"/>
      <c r="R38" s="400"/>
      <c r="S38" s="400"/>
      <c r="T38" s="400"/>
      <c r="U38" s="400"/>
      <c r="V38" s="400"/>
      <c r="W38" s="400"/>
      <c r="X38" s="400"/>
      <c r="Y38" s="400"/>
      <c r="Z38" s="400"/>
      <c r="AA38" s="400"/>
      <c r="AB38" s="399"/>
      <c r="AC38" s="399"/>
      <c r="AD38" s="398"/>
      <c r="AE38" s="398"/>
      <c r="AF38" s="398"/>
      <c r="AG38" s="403"/>
      <c r="AH38" s="398"/>
      <c r="AI38" s="398"/>
      <c r="AJ38" s="398"/>
      <c r="AK38" s="398"/>
      <c r="AL38" s="398"/>
      <c r="AM38" s="398"/>
    </row>
    <row r="39" spans="1:39">
      <c r="A39" s="398"/>
      <c r="B39" s="399"/>
      <c r="C39" s="399"/>
      <c r="D39" s="399"/>
      <c r="E39" s="399"/>
      <c r="F39" s="400"/>
      <c r="G39" s="399"/>
      <c r="H39" s="400"/>
      <c r="I39" s="400"/>
      <c r="J39" s="400"/>
      <c r="K39" s="400"/>
      <c r="L39" s="400"/>
      <c r="M39" s="399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399"/>
      <c r="AC39" s="399"/>
      <c r="AD39" s="398"/>
      <c r="AE39" s="398"/>
      <c r="AF39" s="398"/>
      <c r="AG39" s="402"/>
      <c r="AH39" s="398"/>
      <c r="AI39" s="398"/>
      <c r="AJ39" s="398"/>
      <c r="AK39" s="398"/>
      <c r="AL39" s="398"/>
      <c r="AM39" s="398"/>
    </row>
    <row r="40" spans="1:39" ht="36" customHeight="1">
      <c r="A40" s="398"/>
      <c r="B40" s="399"/>
      <c r="C40" s="399"/>
      <c r="D40" s="399"/>
      <c r="E40" s="399"/>
      <c r="F40" s="400"/>
      <c r="G40" s="399"/>
      <c r="H40" s="400"/>
      <c r="I40" s="400"/>
      <c r="J40" s="400"/>
      <c r="K40" s="400"/>
      <c r="L40" s="400"/>
      <c r="M40" s="399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399"/>
      <c r="AC40" s="399"/>
      <c r="AD40" s="398"/>
      <c r="AE40" s="398"/>
      <c r="AF40" s="398"/>
      <c r="AG40" s="403"/>
      <c r="AH40" s="398"/>
      <c r="AI40" s="398"/>
      <c r="AJ40" s="398"/>
      <c r="AK40" s="398"/>
      <c r="AL40" s="398"/>
      <c r="AM40" s="398"/>
    </row>
    <row r="41" spans="1:39">
      <c r="A41" s="398"/>
      <c r="B41" s="399"/>
      <c r="C41" s="399"/>
      <c r="D41" s="399"/>
      <c r="E41" s="399"/>
      <c r="F41" s="400"/>
      <c r="G41" s="399"/>
      <c r="H41" s="400"/>
      <c r="I41" s="400"/>
      <c r="J41" s="400"/>
      <c r="K41" s="400"/>
      <c r="L41" s="400"/>
      <c r="M41" s="399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399"/>
      <c r="AC41" s="399"/>
      <c r="AD41" s="398"/>
      <c r="AE41" s="398"/>
      <c r="AF41" s="398"/>
      <c r="AG41" s="402"/>
      <c r="AH41" s="398"/>
      <c r="AI41" s="398"/>
      <c r="AJ41" s="398"/>
      <c r="AK41" s="398"/>
      <c r="AL41" s="398"/>
      <c r="AM41" s="398"/>
    </row>
    <row r="42" spans="1:39">
      <c r="A42" s="398"/>
      <c r="B42" s="399"/>
      <c r="C42" s="399"/>
      <c r="D42" s="399"/>
      <c r="E42" s="399"/>
      <c r="F42" s="400"/>
      <c r="G42" s="399"/>
      <c r="H42" s="400"/>
      <c r="I42" s="400"/>
      <c r="J42" s="400"/>
      <c r="K42" s="400"/>
      <c r="L42" s="400"/>
      <c r="M42" s="399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0"/>
      <c r="AB42" s="399"/>
      <c r="AC42" s="399"/>
      <c r="AD42" s="398"/>
      <c r="AE42" s="398"/>
      <c r="AF42" s="398"/>
      <c r="AG42" s="403"/>
      <c r="AH42" s="398"/>
      <c r="AI42" s="398"/>
      <c r="AJ42" s="398"/>
      <c r="AK42" s="398"/>
      <c r="AL42" s="398"/>
      <c r="AM42" s="398"/>
    </row>
    <row r="43" spans="1:39">
      <c r="A43" s="398"/>
      <c r="B43" s="399"/>
      <c r="C43" s="399"/>
      <c r="D43" s="399"/>
      <c r="E43" s="399"/>
      <c r="F43" s="400"/>
      <c r="G43" s="399"/>
      <c r="H43" s="400"/>
      <c r="I43" s="400"/>
      <c r="J43" s="400"/>
      <c r="K43" s="400"/>
      <c r="L43" s="400"/>
      <c r="M43" s="399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00"/>
      <c r="Z43" s="400"/>
      <c r="AA43" s="400"/>
      <c r="AB43" s="399"/>
      <c r="AC43" s="399"/>
      <c r="AD43" s="398"/>
      <c r="AE43" s="398"/>
      <c r="AF43" s="398"/>
      <c r="AG43" s="402"/>
      <c r="AH43" s="398"/>
      <c r="AI43" s="398"/>
      <c r="AJ43" s="398"/>
      <c r="AK43" s="398"/>
      <c r="AL43" s="398"/>
      <c r="AM43" s="398"/>
    </row>
    <row r="44" spans="1:39">
      <c r="A44" s="398"/>
      <c r="B44" s="399"/>
      <c r="C44" s="399"/>
      <c r="D44" s="399"/>
      <c r="E44" s="399"/>
      <c r="F44" s="400"/>
      <c r="G44" s="399"/>
      <c r="H44" s="400"/>
      <c r="I44" s="400"/>
      <c r="J44" s="400"/>
      <c r="K44" s="400"/>
      <c r="L44" s="400"/>
      <c r="M44" s="399"/>
      <c r="N44" s="400"/>
      <c r="O44" s="400"/>
      <c r="P44" s="400"/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399"/>
      <c r="AC44" s="399"/>
      <c r="AD44" s="398"/>
      <c r="AE44" s="398"/>
      <c r="AF44" s="398"/>
      <c r="AG44" s="31"/>
    </row>
    <row r="45" spans="1:39">
      <c r="W45" s="400"/>
      <c r="X45" s="400"/>
      <c r="Y45" s="400"/>
      <c r="Z45" s="400"/>
      <c r="AA45" s="400"/>
      <c r="AB45" s="399"/>
      <c r="AC45" s="399"/>
      <c r="AD45" s="398"/>
      <c r="AE45" s="398"/>
      <c r="AF45" s="398"/>
      <c r="AG45" s="35"/>
    </row>
    <row r="46" spans="1:39">
      <c r="W46" s="400"/>
      <c r="X46" s="400"/>
      <c r="Y46" s="400"/>
      <c r="Z46" s="400"/>
      <c r="AA46" s="400"/>
      <c r="AB46" s="399"/>
      <c r="AC46" s="399"/>
      <c r="AD46" s="398"/>
      <c r="AE46" s="398"/>
      <c r="AF46" s="398"/>
      <c r="AG46" s="31"/>
    </row>
    <row r="47" spans="1:39">
      <c r="W47" s="400"/>
      <c r="X47" s="400"/>
      <c r="Y47" s="400"/>
      <c r="Z47" s="400"/>
      <c r="AA47" s="400"/>
      <c r="AB47" s="399"/>
      <c r="AC47" s="399"/>
      <c r="AD47" s="398"/>
      <c r="AE47" s="398"/>
      <c r="AF47" s="398"/>
      <c r="AG47" s="35"/>
    </row>
    <row r="48" spans="1:39">
      <c r="W48" s="400"/>
      <c r="X48" s="400"/>
      <c r="Y48" s="400"/>
      <c r="Z48" s="400"/>
      <c r="AA48" s="400"/>
      <c r="AB48" s="399"/>
      <c r="AC48" s="399"/>
      <c r="AD48" s="398"/>
      <c r="AE48" s="398"/>
      <c r="AF48" s="398"/>
      <c r="AG48" s="31"/>
    </row>
    <row r="49" spans="23:33">
      <c r="W49" s="400"/>
      <c r="X49" s="400"/>
      <c r="Y49" s="400"/>
      <c r="Z49" s="400"/>
      <c r="AA49" s="400"/>
      <c r="AB49" s="399"/>
      <c r="AC49" s="399"/>
      <c r="AD49" s="398"/>
      <c r="AE49" s="398"/>
      <c r="AF49" s="398"/>
      <c r="AG49" s="35"/>
    </row>
    <row r="50" spans="23:33">
      <c r="W50" s="400"/>
      <c r="X50" s="400"/>
      <c r="Y50" s="400"/>
      <c r="Z50" s="400"/>
      <c r="AA50" s="400"/>
      <c r="AB50" s="399"/>
      <c r="AC50" s="399"/>
      <c r="AD50" s="398"/>
      <c r="AE50" s="398"/>
      <c r="AF50" s="398"/>
      <c r="AG50" s="31"/>
    </row>
    <row r="51" spans="23:33">
      <c r="W51" s="400"/>
      <c r="X51" s="400"/>
      <c r="Y51" s="400"/>
      <c r="Z51" s="400"/>
      <c r="AA51" s="400"/>
      <c r="AB51" s="399"/>
      <c r="AC51" s="399"/>
      <c r="AD51" s="398"/>
      <c r="AE51" s="398"/>
      <c r="AF51" s="398"/>
      <c r="AG51" s="35"/>
    </row>
    <row r="52" spans="23:33">
      <c r="W52" s="400"/>
      <c r="X52" s="400"/>
      <c r="Y52" s="400"/>
      <c r="Z52" s="400"/>
      <c r="AA52" s="400"/>
      <c r="AB52" s="399"/>
      <c r="AC52" s="399"/>
      <c r="AD52" s="398"/>
      <c r="AE52" s="398"/>
      <c r="AF52" s="398"/>
      <c r="AG52" s="31"/>
    </row>
    <row r="53" spans="23:33">
      <c r="W53" s="400"/>
      <c r="X53" s="400"/>
      <c r="Y53" s="400"/>
      <c r="Z53" s="400"/>
      <c r="AA53" s="400"/>
      <c r="AB53" s="399"/>
      <c r="AC53" s="399"/>
      <c r="AD53" s="398"/>
      <c r="AE53" s="398"/>
      <c r="AF53" s="398"/>
      <c r="AG53" s="35"/>
    </row>
    <row r="54" spans="23:33">
      <c r="W54" s="400"/>
      <c r="X54" s="400"/>
      <c r="Y54" s="400"/>
      <c r="Z54" s="400"/>
      <c r="AA54" s="400"/>
      <c r="AB54" s="399"/>
      <c r="AC54" s="399"/>
      <c r="AD54" s="398"/>
      <c r="AE54" s="398"/>
      <c r="AF54" s="398"/>
      <c r="AG54" s="31"/>
    </row>
    <row r="55" spans="23:33">
      <c r="W55" s="400"/>
      <c r="X55" s="400"/>
      <c r="Y55" s="400"/>
      <c r="Z55" s="400"/>
      <c r="AA55" s="400"/>
      <c r="AB55" s="399"/>
      <c r="AC55" s="399"/>
      <c r="AD55" s="398"/>
      <c r="AE55" s="398"/>
      <c r="AF55" s="398"/>
      <c r="AG55" s="35"/>
    </row>
    <row r="56" spans="23:33">
      <c r="W56" s="400"/>
      <c r="X56" s="400"/>
      <c r="Y56" s="400"/>
      <c r="Z56" s="400"/>
      <c r="AA56" s="400"/>
      <c r="AB56" s="399"/>
      <c r="AC56" s="399"/>
      <c r="AD56" s="398"/>
      <c r="AE56" s="398"/>
      <c r="AF56" s="398"/>
      <c r="AG56" s="31"/>
    </row>
    <row r="57" spans="23:33">
      <c r="W57" s="400"/>
      <c r="X57" s="400"/>
      <c r="Y57" s="400"/>
      <c r="Z57" s="400"/>
      <c r="AA57" s="400"/>
      <c r="AB57" s="399"/>
      <c r="AC57" s="399"/>
      <c r="AD57" s="398"/>
      <c r="AE57" s="398"/>
      <c r="AF57" s="398"/>
      <c r="AG57" s="35"/>
    </row>
    <row r="58" spans="23:33">
      <c r="W58" s="400"/>
      <c r="X58" s="400"/>
      <c r="Y58" s="400"/>
      <c r="Z58" s="400"/>
      <c r="AA58" s="400"/>
      <c r="AB58" s="399"/>
      <c r="AC58" s="399"/>
      <c r="AD58" s="398"/>
      <c r="AE58" s="398"/>
      <c r="AF58" s="398"/>
      <c r="AG58" s="31"/>
    </row>
    <row r="59" spans="23:33">
      <c r="W59" s="400"/>
      <c r="X59" s="400"/>
      <c r="Y59" s="400"/>
      <c r="Z59" s="400"/>
      <c r="AA59" s="400"/>
      <c r="AB59" s="399"/>
      <c r="AC59" s="399"/>
      <c r="AD59" s="398"/>
      <c r="AE59" s="398"/>
      <c r="AF59" s="398"/>
      <c r="AG59" s="35"/>
    </row>
    <row r="60" spans="23:33">
      <c r="W60" s="400"/>
      <c r="X60" s="400"/>
      <c r="Y60" s="400"/>
      <c r="Z60" s="400"/>
      <c r="AA60" s="400"/>
      <c r="AB60" s="399"/>
      <c r="AC60" s="399"/>
      <c r="AD60" s="398"/>
      <c r="AE60" s="398"/>
      <c r="AF60" s="398"/>
      <c r="AG60" s="31"/>
    </row>
    <row r="61" spans="23:33">
      <c r="W61" s="400"/>
      <c r="X61" s="400"/>
      <c r="Y61" s="400"/>
      <c r="Z61" s="400"/>
      <c r="AA61" s="400"/>
      <c r="AB61" s="399"/>
      <c r="AC61" s="399"/>
      <c r="AD61" s="398"/>
      <c r="AE61" s="398"/>
      <c r="AF61" s="398"/>
      <c r="AG61" s="35"/>
    </row>
    <row r="62" spans="23:33">
      <c r="W62" s="400"/>
      <c r="X62" s="400"/>
      <c r="Y62" s="400"/>
      <c r="Z62" s="400"/>
      <c r="AA62" s="400"/>
      <c r="AB62" s="399"/>
      <c r="AC62" s="399"/>
      <c r="AD62" s="398"/>
      <c r="AE62" s="398"/>
      <c r="AF62" s="398"/>
      <c r="AG62" s="31"/>
    </row>
    <row r="63" spans="23:33">
      <c r="W63" s="400"/>
      <c r="X63" s="400"/>
      <c r="Y63" s="400"/>
      <c r="Z63" s="400"/>
      <c r="AA63" s="400"/>
      <c r="AB63" s="399"/>
      <c r="AC63" s="399"/>
      <c r="AD63" s="398"/>
      <c r="AE63" s="398"/>
      <c r="AF63" s="398"/>
      <c r="AG63" s="35"/>
    </row>
    <row r="64" spans="23:33">
      <c r="W64" s="400"/>
      <c r="X64" s="400"/>
      <c r="Y64" s="400"/>
      <c r="Z64" s="400"/>
      <c r="AA64" s="400"/>
      <c r="AB64" s="399"/>
      <c r="AC64" s="399"/>
      <c r="AD64" s="398"/>
      <c r="AE64" s="398"/>
      <c r="AF64" s="398"/>
      <c r="AG64" s="31"/>
    </row>
    <row r="65" spans="23:33">
      <c r="W65" s="400"/>
      <c r="X65" s="400"/>
      <c r="Y65" s="400"/>
      <c r="Z65" s="400"/>
      <c r="AA65" s="400"/>
      <c r="AB65" s="399"/>
      <c r="AC65" s="399"/>
      <c r="AD65" s="398"/>
      <c r="AE65" s="398"/>
      <c r="AF65" s="398"/>
      <c r="AG65" s="35"/>
    </row>
    <row r="66" spans="23:33" ht="27" customHeight="1">
      <c r="W66" s="400"/>
      <c r="X66" s="400"/>
      <c r="Y66" s="400"/>
      <c r="Z66" s="400"/>
      <c r="AA66" s="400"/>
      <c r="AB66" s="399"/>
      <c r="AC66" s="399"/>
      <c r="AD66" s="398"/>
      <c r="AE66" s="398"/>
      <c r="AF66" s="398"/>
      <c r="AG66" s="31"/>
    </row>
    <row r="67" spans="23:33">
      <c r="W67" s="400"/>
      <c r="X67" s="400"/>
      <c r="Y67" s="400"/>
      <c r="Z67" s="400"/>
      <c r="AA67" s="400"/>
      <c r="AB67" s="399"/>
      <c r="AC67" s="399"/>
      <c r="AD67" s="398"/>
      <c r="AE67" s="398"/>
      <c r="AF67" s="398"/>
      <c r="AG67" s="35"/>
    </row>
    <row r="68" spans="23:33">
      <c r="W68" s="400"/>
      <c r="X68" s="400"/>
      <c r="Y68" s="400"/>
      <c r="Z68" s="400"/>
      <c r="AA68" s="400"/>
      <c r="AB68" s="399"/>
      <c r="AC68" s="399"/>
      <c r="AD68" s="398"/>
      <c r="AE68" s="398"/>
      <c r="AF68" s="398"/>
      <c r="AG68" s="31"/>
    </row>
    <row r="69" spans="23:33">
      <c r="W69" s="400"/>
      <c r="X69" s="400"/>
      <c r="Y69" s="400"/>
      <c r="Z69" s="400"/>
      <c r="AA69" s="400"/>
      <c r="AB69" s="399"/>
      <c r="AC69" s="399"/>
      <c r="AD69" s="398"/>
      <c r="AE69" s="398"/>
      <c r="AF69" s="398"/>
      <c r="AG69" s="35"/>
    </row>
    <row r="70" spans="23:33">
      <c r="W70" s="400"/>
      <c r="X70" s="400"/>
      <c r="Y70" s="400"/>
      <c r="Z70" s="400"/>
      <c r="AA70" s="400"/>
      <c r="AB70" s="399"/>
      <c r="AC70" s="399"/>
      <c r="AD70" s="398"/>
      <c r="AE70" s="398"/>
      <c r="AF70" s="398"/>
      <c r="AG70" s="31"/>
    </row>
    <row r="71" spans="23:33">
      <c r="W71" s="400"/>
      <c r="X71" s="400"/>
      <c r="Y71" s="400"/>
      <c r="Z71" s="400"/>
      <c r="AA71" s="400"/>
      <c r="AB71" s="399"/>
      <c r="AC71" s="399"/>
      <c r="AD71" s="398"/>
      <c r="AE71" s="398"/>
      <c r="AF71" s="398"/>
      <c r="AG71" s="35"/>
    </row>
    <row r="72" spans="23:33">
      <c r="W72" s="400"/>
      <c r="X72" s="400"/>
      <c r="Y72" s="400"/>
      <c r="Z72" s="400"/>
      <c r="AA72" s="400"/>
      <c r="AB72" s="399"/>
      <c r="AC72" s="399"/>
      <c r="AD72" s="398"/>
      <c r="AE72" s="398"/>
      <c r="AF72" s="398"/>
      <c r="AG72" s="31"/>
    </row>
    <row r="73" spans="23:33">
      <c r="W73" s="400"/>
      <c r="X73" s="400"/>
      <c r="Y73" s="400"/>
      <c r="Z73" s="400"/>
      <c r="AA73" s="400"/>
      <c r="AB73" s="399"/>
      <c r="AC73" s="399"/>
      <c r="AD73" s="398"/>
      <c r="AE73" s="398"/>
      <c r="AF73" s="398"/>
      <c r="AG73" s="35"/>
    </row>
    <row r="74" spans="23:33">
      <c r="W74" s="400"/>
      <c r="X74" s="400"/>
      <c r="Y74" s="400"/>
      <c r="Z74" s="400"/>
      <c r="AA74" s="400"/>
      <c r="AB74" s="399"/>
      <c r="AC74" s="399"/>
      <c r="AD74" s="398"/>
      <c r="AE74" s="398"/>
      <c r="AF74" s="398"/>
      <c r="AG74" s="31"/>
    </row>
    <row r="75" spans="23:33">
      <c r="W75" s="400"/>
      <c r="X75" s="400"/>
      <c r="Y75" s="400"/>
      <c r="Z75" s="400"/>
      <c r="AA75" s="400"/>
      <c r="AB75" s="399"/>
      <c r="AC75" s="399"/>
      <c r="AD75" s="398"/>
      <c r="AE75" s="398"/>
      <c r="AF75" s="398"/>
      <c r="AG75" s="35"/>
    </row>
    <row r="76" spans="23:33">
      <c r="W76" s="400"/>
      <c r="X76" s="400"/>
      <c r="Y76" s="400"/>
      <c r="Z76" s="400"/>
      <c r="AA76" s="400"/>
      <c r="AB76" s="399"/>
      <c r="AC76" s="399"/>
      <c r="AD76" s="398"/>
      <c r="AE76" s="398"/>
      <c r="AF76" s="398"/>
      <c r="AG76" s="31"/>
    </row>
    <row r="77" spans="23:33">
      <c r="W77" s="400"/>
      <c r="X77" s="400"/>
      <c r="Y77" s="400"/>
      <c r="Z77" s="400"/>
      <c r="AA77" s="400"/>
      <c r="AB77" s="399"/>
      <c r="AC77" s="399"/>
      <c r="AD77" s="398"/>
      <c r="AE77" s="398"/>
      <c r="AF77" s="398"/>
      <c r="AG77" s="35"/>
    </row>
    <row r="78" spans="23:33">
      <c r="W78" s="400"/>
      <c r="X78" s="400"/>
      <c r="Y78" s="400"/>
      <c r="Z78" s="400"/>
      <c r="AA78" s="400"/>
      <c r="AB78" s="399"/>
      <c r="AC78" s="399"/>
      <c r="AD78" s="398"/>
      <c r="AE78" s="398"/>
      <c r="AF78" s="398"/>
      <c r="AG78" s="31"/>
    </row>
    <row r="79" spans="23:33">
      <c r="W79" s="400"/>
      <c r="X79" s="400"/>
      <c r="Y79" s="400"/>
      <c r="Z79" s="400"/>
      <c r="AA79" s="400"/>
      <c r="AB79" s="399"/>
      <c r="AC79" s="399"/>
      <c r="AD79" s="398"/>
      <c r="AE79" s="398"/>
      <c r="AF79" s="398"/>
      <c r="AG79" s="35"/>
    </row>
    <row r="80" spans="23:33">
      <c r="W80" s="400"/>
      <c r="X80" s="400"/>
      <c r="Y80" s="400"/>
      <c r="Z80" s="400"/>
      <c r="AA80" s="400"/>
      <c r="AB80" s="399"/>
      <c r="AC80" s="399"/>
      <c r="AD80" s="398"/>
      <c r="AE80" s="398"/>
      <c r="AF80" s="398"/>
      <c r="AG80" s="31"/>
    </row>
    <row r="81" spans="23:33">
      <c r="W81" s="400"/>
      <c r="X81" s="400"/>
      <c r="Y81" s="400"/>
      <c r="Z81" s="400"/>
      <c r="AA81" s="400"/>
      <c r="AB81" s="399"/>
      <c r="AC81" s="399"/>
      <c r="AD81" s="398"/>
      <c r="AE81" s="398"/>
      <c r="AF81" s="398"/>
      <c r="AG81" s="35"/>
    </row>
    <row r="82" spans="23:33">
      <c r="W82" s="400"/>
      <c r="X82" s="400"/>
      <c r="Y82" s="400"/>
      <c r="Z82" s="400"/>
      <c r="AA82" s="400"/>
      <c r="AB82" s="399"/>
      <c r="AC82" s="399"/>
      <c r="AD82" s="398"/>
      <c r="AE82" s="398"/>
      <c r="AF82" s="398"/>
    </row>
    <row r="83" spans="23:33" ht="14.25" customHeight="1">
      <c r="W83" s="400"/>
      <c r="X83" s="400"/>
      <c r="Y83" s="400"/>
      <c r="Z83" s="400"/>
      <c r="AA83" s="400"/>
      <c r="AB83" s="399"/>
      <c r="AC83" s="399"/>
      <c r="AD83" s="398"/>
      <c r="AE83" s="398"/>
      <c r="AF83" s="398"/>
    </row>
    <row r="84" spans="23:33">
      <c r="W84" s="400"/>
      <c r="X84" s="400"/>
      <c r="Y84" s="400"/>
      <c r="Z84" s="400"/>
      <c r="AA84" s="400"/>
      <c r="AB84" s="399"/>
      <c r="AC84" s="399"/>
      <c r="AD84" s="398"/>
      <c r="AE84" s="398"/>
      <c r="AF84" s="398"/>
    </row>
    <row r="85" spans="23:33">
      <c r="W85" s="400"/>
      <c r="X85" s="400"/>
      <c r="Y85" s="400"/>
      <c r="Z85" s="400"/>
      <c r="AA85" s="400"/>
      <c r="AB85" s="399"/>
      <c r="AC85" s="399"/>
      <c r="AD85" s="398"/>
      <c r="AE85" s="398"/>
      <c r="AF85" s="398"/>
    </row>
    <row r="86" spans="23:33">
      <c r="W86" s="400"/>
      <c r="X86" s="400"/>
      <c r="Y86" s="400"/>
      <c r="Z86" s="400"/>
      <c r="AA86" s="400"/>
      <c r="AB86" s="399"/>
      <c r="AC86" s="399"/>
      <c r="AD86" s="398"/>
      <c r="AE86" s="398"/>
      <c r="AF86" s="398"/>
    </row>
    <row r="87" spans="23:33">
      <c r="W87" s="400"/>
      <c r="X87" s="400"/>
      <c r="Y87" s="400"/>
      <c r="Z87" s="400"/>
      <c r="AA87" s="400"/>
      <c r="AB87" s="399"/>
      <c r="AC87" s="399"/>
      <c r="AD87" s="398"/>
      <c r="AE87" s="398"/>
      <c r="AF87" s="398"/>
    </row>
    <row r="88" spans="23:33">
      <c r="W88" s="400"/>
      <c r="X88" s="400"/>
      <c r="Y88" s="400"/>
      <c r="Z88" s="400"/>
      <c r="AA88" s="400"/>
      <c r="AB88" s="399"/>
      <c r="AC88" s="399"/>
      <c r="AD88" s="398"/>
      <c r="AE88" s="398"/>
      <c r="AF88" s="398"/>
    </row>
    <row r="89" spans="23:33">
      <c r="W89" s="400"/>
      <c r="X89" s="400"/>
      <c r="Y89" s="400"/>
      <c r="Z89" s="400"/>
      <c r="AA89" s="400"/>
      <c r="AB89" s="399"/>
      <c r="AC89" s="399"/>
      <c r="AD89" s="398"/>
      <c r="AE89" s="398"/>
      <c r="AF89" s="398"/>
    </row>
    <row r="90" spans="23:33">
      <c r="W90" s="400"/>
      <c r="X90" s="400"/>
      <c r="Y90" s="400"/>
      <c r="Z90" s="400"/>
      <c r="AA90" s="400"/>
      <c r="AB90" s="399"/>
      <c r="AC90" s="399"/>
      <c r="AD90" s="398"/>
      <c r="AE90" s="398"/>
      <c r="AF90" s="398"/>
    </row>
    <row r="91" spans="23:33">
      <c r="W91" s="400"/>
      <c r="X91" s="400"/>
      <c r="Y91" s="400"/>
      <c r="Z91" s="400"/>
      <c r="AA91" s="400"/>
      <c r="AB91" s="399"/>
      <c r="AC91" s="399"/>
      <c r="AD91" s="398"/>
      <c r="AE91" s="398"/>
      <c r="AF91" s="398"/>
    </row>
    <row r="92" spans="23:33">
      <c r="W92" s="400"/>
      <c r="X92" s="400"/>
      <c r="Y92" s="400"/>
      <c r="Z92" s="400"/>
      <c r="AA92" s="400"/>
      <c r="AB92" s="399"/>
      <c r="AC92" s="399"/>
      <c r="AD92" s="398"/>
      <c r="AE92" s="398"/>
      <c r="AF92" s="398"/>
    </row>
    <row r="93" spans="23:33">
      <c r="W93" s="400"/>
      <c r="X93" s="400"/>
      <c r="Y93" s="400"/>
      <c r="Z93" s="400"/>
      <c r="AA93" s="400"/>
      <c r="AB93" s="399"/>
      <c r="AC93" s="399"/>
      <c r="AD93" s="398"/>
      <c r="AE93" s="398"/>
      <c r="AF93" s="398"/>
    </row>
    <row r="94" spans="23:33">
      <c r="W94" s="400"/>
      <c r="X94" s="400"/>
      <c r="Y94" s="400"/>
      <c r="Z94" s="400"/>
      <c r="AA94" s="400"/>
      <c r="AB94" s="399"/>
      <c r="AC94" s="399"/>
      <c r="AD94" s="398"/>
      <c r="AE94" s="398"/>
      <c r="AF94" s="398"/>
    </row>
    <row r="95" spans="23:33">
      <c r="W95" s="400"/>
      <c r="X95" s="400"/>
      <c r="Y95" s="400"/>
      <c r="Z95" s="400"/>
      <c r="AA95" s="400"/>
      <c r="AB95" s="399"/>
      <c r="AC95" s="399"/>
      <c r="AD95" s="398"/>
      <c r="AE95" s="398"/>
      <c r="AF95" s="398"/>
    </row>
    <row r="96" spans="23:33">
      <c r="W96" s="400"/>
      <c r="X96" s="400"/>
      <c r="Y96" s="400"/>
      <c r="Z96" s="400"/>
      <c r="AA96" s="400"/>
      <c r="AB96" s="399"/>
      <c r="AC96" s="399"/>
      <c r="AD96" s="398"/>
      <c r="AE96" s="398"/>
      <c r="AF96" s="398"/>
    </row>
    <row r="97" spans="23:32">
      <c r="W97" s="400"/>
      <c r="X97" s="400"/>
      <c r="Y97" s="400"/>
      <c r="Z97" s="400"/>
      <c r="AA97" s="400"/>
      <c r="AB97" s="399"/>
      <c r="AC97" s="399"/>
      <c r="AD97" s="398"/>
      <c r="AE97" s="398"/>
      <c r="AF97" s="398"/>
    </row>
    <row r="98" spans="23:32">
      <c r="W98" s="400"/>
      <c r="X98" s="400"/>
      <c r="Y98" s="400"/>
      <c r="Z98" s="400"/>
      <c r="AA98" s="400"/>
      <c r="AB98" s="399"/>
      <c r="AC98" s="399"/>
      <c r="AD98" s="398"/>
      <c r="AE98" s="398"/>
      <c r="AF98" s="398"/>
    </row>
    <row r="99" spans="23:32">
      <c r="W99" s="400"/>
      <c r="X99" s="400"/>
      <c r="Y99" s="400"/>
      <c r="Z99" s="400"/>
      <c r="AA99" s="400"/>
      <c r="AB99" s="399"/>
      <c r="AC99" s="399"/>
      <c r="AD99" s="398"/>
      <c r="AE99" s="398"/>
      <c r="AF99" s="398"/>
    </row>
    <row r="100" spans="23:32">
      <c r="W100" s="400"/>
      <c r="X100" s="400"/>
      <c r="Y100" s="400"/>
      <c r="Z100" s="400"/>
      <c r="AA100" s="400"/>
      <c r="AB100" s="399"/>
      <c r="AC100" s="399"/>
      <c r="AD100" s="398"/>
      <c r="AE100" s="398"/>
      <c r="AF100" s="398"/>
    </row>
    <row r="101" spans="23:32">
      <c r="W101" s="400"/>
      <c r="X101" s="400"/>
      <c r="Y101" s="400"/>
      <c r="Z101" s="400"/>
      <c r="AA101" s="400"/>
      <c r="AB101" s="399"/>
      <c r="AC101" s="399"/>
      <c r="AD101" s="398"/>
      <c r="AE101" s="398"/>
      <c r="AF101" s="398"/>
    </row>
    <row r="102" spans="23:32">
      <c r="W102" s="400"/>
      <c r="X102" s="400"/>
      <c r="Y102" s="400"/>
      <c r="Z102" s="400"/>
      <c r="AA102" s="400"/>
      <c r="AB102" s="399"/>
      <c r="AC102" s="399"/>
      <c r="AD102" s="398"/>
      <c r="AE102" s="398"/>
      <c r="AF102" s="398"/>
    </row>
    <row r="103" spans="23:32">
      <c r="W103" s="400"/>
      <c r="X103" s="400"/>
      <c r="Y103" s="400"/>
      <c r="Z103" s="400"/>
      <c r="AA103" s="400"/>
      <c r="AB103" s="399"/>
      <c r="AC103" s="399"/>
      <c r="AD103" s="398"/>
      <c r="AE103" s="398"/>
      <c r="AF103" s="398"/>
    </row>
    <row r="104" spans="23:32">
      <c r="W104" s="400"/>
      <c r="X104" s="400"/>
      <c r="Y104" s="400"/>
      <c r="Z104" s="400"/>
      <c r="AA104" s="400"/>
      <c r="AB104" s="399"/>
      <c r="AC104" s="399"/>
      <c r="AD104" s="398"/>
      <c r="AE104" s="398"/>
      <c r="AF104" s="398"/>
    </row>
    <row r="105" spans="23:32">
      <c r="W105" s="400"/>
      <c r="X105" s="400"/>
      <c r="Y105" s="400"/>
      <c r="Z105" s="400"/>
      <c r="AA105" s="400"/>
      <c r="AB105" s="399"/>
      <c r="AC105" s="399"/>
      <c r="AD105" s="398"/>
      <c r="AE105" s="398"/>
      <c r="AF105" s="398"/>
    </row>
    <row r="106" spans="23:32">
      <c r="W106" s="400"/>
      <c r="X106" s="400"/>
      <c r="Y106" s="400"/>
      <c r="Z106" s="400"/>
      <c r="AA106" s="400"/>
      <c r="AB106" s="399"/>
      <c r="AC106" s="399"/>
      <c r="AD106" s="398"/>
      <c r="AE106" s="398"/>
      <c r="AF106" s="398"/>
    </row>
    <row r="107" spans="23:32">
      <c r="W107" s="400"/>
      <c r="X107" s="400"/>
      <c r="Y107" s="400"/>
      <c r="Z107" s="400"/>
      <c r="AA107" s="400"/>
      <c r="AB107" s="399"/>
      <c r="AC107" s="399"/>
      <c r="AD107" s="398"/>
      <c r="AE107" s="398"/>
      <c r="AF107" s="398"/>
    </row>
    <row r="108" spans="23:32">
      <c r="W108" s="400"/>
      <c r="X108" s="400"/>
      <c r="Y108" s="400"/>
      <c r="Z108" s="400"/>
      <c r="AA108" s="400"/>
      <c r="AB108" s="399"/>
      <c r="AC108" s="399"/>
      <c r="AD108" s="398"/>
      <c r="AE108" s="398"/>
      <c r="AF108" s="398"/>
    </row>
    <row r="109" spans="23:32">
      <c r="W109" s="400"/>
      <c r="X109" s="400"/>
      <c r="Y109" s="400"/>
      <c r="Z109" s="400"/>
      <c r="AA109" s="400"/>
      <c r="AB109" s="399"/>
      <c r="AC109" s="399"/>
      <c r="AD109" s="398"/>
      <c r="AE109" s="398"/>
      <c r="AF109" s="398"/>
    </row>
    <row r="110" spans="23:32">
      <c r="W110" s="400"/>
      <c r="X110" s="400"/>
      <c r="Y110" s="400"/>
      <c r="Z110" s="400"/>
      <c r="AA110" s="400"/>
      <c r="AB110" s="399"/>
      <c r="AC110" s="399"/>
      <c r="AD110" s="398"/>
      <c r="AE110" s="398"/>
      <c r="AF110" s="398"/>
    </row>
    <row r="111" spans="23:32">
      <c r="W111" s="400"/>
      <c r="X111" s="400"/>
      <c r="Y111" s="400"/>
      <c r="Z111" s="400"/>
      <c r="AA111" s="400"/>
      <c r="AB111" s="399"/>
      <c r="AC111" s="399"/>
      <c r="AD111" s="398"/>
      <c r="AE111" s="398"/>
      <c r="AF111" s="398"/>
    </row>
    <row r="112" spans="23:32">
      <c r="W112" s="400"/>
      <c r="X112" s="400"/>
      <c r="Y112" s="400"/>
      <c r="Z112" s="400"/>
      <c r="AA112" s="400"/>
      <c r="AB112" s="399"/>
      <c r="AC112" s="399"/>
      <c r="AD112" s="398"/>
      <c r="AE112" s="398"/>
      <c r="AF112" s="398"/>
    </row>
    <row r="113" spans="23:32">
      <c r="W113" s="400"/>
      <c r="X113" s="400"/>
      <c r="Y113" s="400"/>
      <c r="Z113" s="400"/>
      <c r="AA113" s="400"/>
      <c r="AB113" s="399"/>
      <c r="AC113" s="399"/>
      <c r="AD113" s="398"/>
      <c r="AE113" s="398"/>
      <c r="AF113" s="398"/>
    </row>
    <row r="114" spans="23:32">
      <c r="W114" s="400"/>
      <c r="X114" s="400"/>
      <c r="Y114" s="400"/>
      <c r="Z114" s="400"/>
      <c r="AA114" s="400"/>
      <c r="AB114" s="399"/>
      <c r="AC114" s="399"/>
      <c r="AD114" s="398"/>
      <c r="AE114" s="398"/>
      <c r="AF114" s="398"/>
    </row>
    <row r="115" spans="23:32">
      <c r="W115" s="400"/>
      <c r="X115" s="400"/>
      <c r="Y115" s="400"/>
      <c r="Z115" s="400"/>
      <c r="AA115" s="400"/>
      <c r="AB115" s="399"/>
      <c r="AC115" s="399"/>
      <c r="AD115" s="398"/>
      <c r="AE115" s="398"/>
      <c r="AF115" s="398"/>
    </row>
    <row r="116" spans="23:32">
      <c r="W116" s="400"/>
      <c r="X116" s="400"/>
      <c r="Y116" s="400"/>
      <c r="Z116" s="400"/>
      <c r="AA116" s="400"/>
      <c r="AB116" s="399"/>
      <c r="AC116" s="399"/>
      <c r="AD116" s="398"/>
      <c r="AE116" s="398"/>
      <c r="AF116" s="398"/>
    </row>
    <row r="117" spans="23:32">
      <c r="W117" s="400"/>
      <c r="X117" s="400"/>
      <c r="Y117" s="400"/>
      <c r="Z117" s="400"/>
      <c r="AA117" s="400"/>
      <c r="AB117" s="399"/>
      <c r="AC117" s="399"/>
      <c r="AD117" s="398"/>
      <c r="AE117" s="398"/>
      <c r="AF117" s="398"/>
    </row>
    <row r="118" spans="23:32">
      <c r="W118" s="400"/>
      <c r="X118" s="400"/>
      <c r="Y118" s="400"/>
      <c r="Z118" s="400"/>
      <c r="AA118" s="400"/>
      <c r="AB118" s="399"/>
      <c r="AC118" s="399"/>
      <c r="AD118" s="398"/>
      <c r="AE118" s="398"/>
      <c r="AF118" s="398"/>
    </row>
    <row r="119" spans="23:32">
      <c r="W119" s="400"/>
      <c r="X119" s="400"/>
      <c r="Y119" s="400"/>
      <c r="Z119" s="400"/>
      <c r="AA119" s="400"/>
      <c r="AB119" s="399"/>
      <c r="AC119" s="399"/>
      <c r="AD119" s="398"/>
      <c r="AE119" s="398"/>
      <c r="AF119" s="398"/>
    </row>
    <row r="120" spans="23:32">
      <c r="W120" s="400"/>
      <c r="X120" s="400"/>
      <c r="Y120" s="400"/>
      <c r="Z120" s="400"/>
      <c r="AA120" s="400"/>
      <c r="AB120" s="399"/>
      <c r="AC120" s="399"/>
      <c r="AD120" s="398"/>
      <c r="AE120" s="398"/>
      <c r="AF120" s="398"/>
    </row>
    <row r="121" spans="23:32">
      <c r="W121" s="400"/>
      <c r="X121" s="400"/>
      <c r="Y121" s="400"/>
      <c r="Z121" s="400"/>
      <c r="AA121" s="400"/>
      <c r="AB121" s="399"/>
      <c r="AC121" s="399"/>
      <c r="AD121" s="398"/>
      <c r="AE121" s="398"/>
      <c r="AF121" s="398"/>
    </row>
    <row r="122" spans="23:32">
      <c r="W122" s="400"/>
      <c r="X122" s="400"/>
      <c r="Y122" s="400"/>
      <c r="Z122" s="400"/>
      <c r="AA122" s="400"/>
      <c r="AB122" s="399"/>
      <c r="AC122" s="399"/>
      <c r="AD122" s="398"/>
      <c r="AE122" s="398"/>
      <c r="AF122" s="398"/>
    </row>
    <row r="123" spans="23:32">
      <c r="W123" s="400"/>
      <c r="X123" s="400"/>
      <c r="Y123" s="400"/>
      <c r="Z123" s="400"/>
      <c r="AA123" s="400"/>
      <c r="AB123" s="399"/>
      <c r="AC123" s="399"/>
      <c r="AD123" s="398"/>
      <c r="AE123" s="398"/>
      <c r="AF123" s="398"/>
    </row>
    <row r="124" spans="23:32">
      <c r="W124" s="400"/>
      <c r="X124" s="400"/>
      <c r="Y124" s="400"/>
      <c r="Z124" s="400"/>
      <c r="AA124" s="400"/>
      <c r="AB124" s="399"/>
      <c r="AC124" s="399"/>
      <c r="AD124" s="398"/>
      <c r="AE124" s="398"/>
      <c r="AF124" s="398"/>
    </row>
    <row r="125" spans="23:32">
      <c r="W125" s="400"/>
      <c r="X125" s="400"/>
      <c r="Y125" s="400"/>
      <c r="Z125" s="400"/>
      <c r="AA125" s="400"/>
      <c r="AB125" s="399"/>
      <c r="AC125" s="399"/>
      <c r="AD125" s="398"/>
      <c r="AE125" s="398"/>
      <c r="AF125" s="398"/>
    </row>
    <row r="126" spans="23:32">
      <c r="W126" s="400"/>
      <c r="X126" s="400"/>
      <c r="Y126" s="400"/>
      <c r="Z126" s="400"/>
      <c r="AA126" s="400"/>
      <c r="AB126" s="399"/>
      <c r="AC126" s="399"/>
      <c r="AD126" s="398"/>
      <c r="AE126" s="398"/>
      <c r="AF126" s="398"/>
    </row>
    <row r="127" spans="23:32">
      <c r="W127" s="400"/>
      <c r="X127" s="400"/>
      <c r="Y127" s="400"/>
      <c r="Z127" s="400"/>
      <c r="AA127" s="400"/>
      <c r="AB127" s="399"/>
      <c r="AC127" s="399"/>
      <c r="AD127" s="398"/>
      <c r="AE127" s="398"/>
      <c r="AF127" s="398"/>
    </row>
    <row r="128" spans="23:32">
      <c r="W128" s="400"/>
      <c r="X128" s="400"/>
      <c r="Y128" s="400"/>
      <c r="Z128" s="400"/>
      <c r="AA128" s="400"/>
      <c r="AB128" s="399"/>
      <c r="AC128" s="399"/>
      <c r="AD128" s="398"/>
      <c r="AE128" s="398"/>
      <c r="AF128" s="398"/>
    </row>
    <row r="129" spans="23:32">
      <c r="W129" s="400"/>
      <c r="X129" s="400"/>
      <c r="Y129" s="400"/>
      <c r="Z129" s="400"/>
      <c r="AA129" s="400"/>
      <c r="AB129" s="399"/>
      <c r="AC129" s="399"/>
      <c r="AD129" s="398"/>
      <c r="AE129" s="398"/>
      <c r="AF129" s="398"/>
    </row>
    <row r="130" spans="23:32">
      <c r="W130" s="400"/>
      <c r="X130" s="400"/>
      <c r="Y130" s="400"/>
      <c r="Z130" s="400"/>
      <c r="AA130" s="400"/>
      <c r="AB130" s="399"/>
      <c r="AC130" s="399"/>
      <c r="AD130" s="398"/>
      <c r="AE130" s="398"/>
      <c r="AF130" s="398"/>
    </row>
    <row r="131" spans="23:32">
      <c r="W131" s="400"/>
      <c r="X131" s="400"/>
      <c r="Y131" s="400"/>
      <c r="Z131" s="400"/>
      <c r="AA131" s="400"/>
      <c r="AB131" s="399"/>
      <c r="AC131" s="399"/>
      <c r="AD131" s="398"/>
      <c r="AE131" s="398"/>
      <c r="AF131" s="398"/>
    </row>
    <row r="132" spans="23:32">
      <c r="W132" s="400"/>
      <c r="X132" s="400"/>
      <c r="Y132" s="400"/>
      <c r="Z132" s="400"/>
      <c r="AA132" s="400"/>
      <c r="AB132" s="399"/>
      <c r="AC132" s="399"/>
      <c r="AD132" s="398"/>
      <c r="AE132" s="398"/>
      <c r="AF132" s="398"/>
    </row>
    <row r="133" spans="23:32">
      <c r="W133" s="400"/>
      <c r="X133" s="400"/>
      <c r="Y133" s="400"/>
      <c r="Z133" s="400"/>
      <c r="AA133" s="400"/>
      <c r="AB133" s="399"/>
      <c r="AC133" s="399"/>
      <c r="AD133" s="398"/>
      <c r="AE133" s="398"/>
      <c r="AF133" s="398"/>
    </row>
    <row r="134" spans="23:32">
      <c r="W134" s="400"/>
      <c r="X134" s="400"/>
      <c r="Y134" s="400"/>
      <c r="Z134" s="400"/>
      <c r="AA134" s="400"/>
      <c r="AB134" s="399"/>
      <c r="AC134" s="399"/>
      <c r="AD134" s="398"/>
      <c r="AE134" s="398"/>
      <c r="AF134" s="398"/>
    </row>
    <row r="135" spans="23:32">
      <c r="W135" s="400"/>
      <c r="X135" s="400"/>
      <c r="Y135" s="400"/>
      <c r="Z135" s="400"/>
      <c r="AA135" s="400"/>
      <c r="AB135" s="399"/>
      <c r="AC135" s="399"/>
      <c r="AD135" s="398"/>
      <c r="AE135" s="398"/>
      <c r="AF135" s="398"/>
    </row>
    <row r="136" spans="23:32">
      <c r="W136" s="400"/>
      <c r="X136" s="400"/>
      <c r="Y136" s="400"/>
      <c r="Z136" s="400"/>
      <c r="AA136" s="400"/>
      <c r="AB136" s="399"/>
      <c r="AC136" s="399"/>
      <c r="AD136" s="398"/>
      <c r="AE136" s="398"/>
      <c r="AF136" s="398"/>
    </row>
    <row r="137" spans="23:32">
      <c r="W137" s="400"/>
      <c r="X137" s="400"/>
      <c r="Y137" s="400"/>
      <c r="Z137" s="400"/>
      <c r="AA137" s="400"/>
      <c r="AB137" s="399"/>
      <c r="AC137" s="399"/>
      <c r="AD137" s="398"/>
      <c r="AE137" s="398"/>
      <c r="AF137" s="398"/>
    </row>
    <row r="138" spans="23:32">
      <c r="W138" s="400"/>
      <c r="X138" s="400"/>
      <c r="Y138" s="400"/>
      <c r="Z138" s="400"/>
      <c r="AA138" s="400"/>
      <c r="AB138" s="399"/>
      <c r="AC138" s="399"/>
      <c r="AD138" s="398"/>
      <c r="AE138" s="398"/>
      <c r="AF138" s="398"/>
    </row>
    <row r="139" spans="23:32">
      <c r="W139" s="400"/>
      <c r="X139" s="400"/>
      <c r="Y139" s="400"/>
      <c r="Z139" s="400"/>
      <c r="AA139" s="400"/>
      <c r="AB139" s="399"/>
      <c r="AC139" s="399"/>
      <c r="AD139" s="398"/>
      <c r="AE139" s="398"/>
      <c r="AF139" s="398"/>
    </row>
    <row r="140" spans="23:32">
      <c r="W140" s="400"/>
      <c r="X140" s="400"/>
      <c r="Y140" s="400"/>
      <c r="Z140" s="400"/>
      <c r="AA140" s="400"/>
      <c r="AB140" s="399"/>
      <c r="AC140" s="399"/>
      <c r="AD140" s="398"/>
      <c r="AE140" s="398"/>
      <c r="AF140" s="398"/>
    </row>
    <row r="141" spans="23:32">
      <c r="W141" s="400"/>
      <c r="X141" s="400"/>
      <c r="Y141" s="400"/>
      <c r="Z141" s="400"/>
      <c r="AA141" s="400"/>
      <c r="AB141" s="399"/>
      <c r="AC141" s="399"/>
      <c r="AD141" s="398"/>
      <c r="AE141" s="398"/>
      <c r="AF141" s="398"/>
    </row>
    <row r="142" spans="23:32">
      <c r="W142" s="400"/>
      <c r="X142" s="400"/>
      <c r="Y142" s="400"/>
      <c r="Z142" s="400"/>
      <c r="AA142" s="400"/>
      <c r="AB142" s="399"/>
      <c r="AC142" s="399"/>
      <c r="AD142" s="398"/>
      <c r="AE142" s="398"/>
      <c r="AF142" s="398"/>
    </row>
    <row r="143" spans="23:32">
      <c r="W143" s="400"/>
      <c r="X143" s="400"/>
      <c r="Y143" s="400"/>
      <c r="Z143" s="400"/>
      <c r="AA143" s="400"/>
      <c r="AB143" s="399"/>
      <c r="AC143" s="399"/>
      <c r="AD143" s="398"/>
      <c r="AE143" s="398"/>
      <c r="AF143" s="398"/>
    </row>
    <row r="144" spans="23:32">
      <c r="W144" s="400"/>
      <c r="X144" s="400"/>
      <c r="Y144" s="400"/>
      <c r="Z144" s="400"/>
      <c r="AA144" s="400"/>
      <c r="AB144" s="399"/>
      <c r="AC144" s="399"/>
      <c r="AD144" s="398"/>
      <c r="AE144" s="398"/>
      <c r="AF144" s="398"/>
    </row>
    <row r="145" spans="23:32">
      <c r="W145" s="400"/>
      <c r="X145" s="400"/>
      <c r="Y145" s="400"/>
      <c r="Z145" s="400"/>
      <c r="AA145" s="400"/>
      <c r="AB145" s="399"/>
      <c r="AC145" s="399"/>
      <c r="AD145" s="398"/>
      <c r="AE145" s="398"/>
      <c r="AF145" s="398"/>
    </row>
    <row r="146" spans="23:32">
      <c r="W146" s="400"/>
      <c r="X146" s="400"/>
      <c r="Y146" s="400"/>
      <c r="Z146" s="400"/>
      <c r="AA146" s="400"/>
      <c r="AB146" s="399"/>
      <c r="AC146" s="399"/>
      <c r="AD146" s="398"/>
      <c r="AE146" s="398"/>
      <c r="AF146" s="398"/>
    </row>
    <row r="147" spans="23:32">
      <c r="W147" s="400"/>
      <c r="X147" s="400"/>
      <c r="Y147" s="400"/>
      <c r="Z147" s="400"/>
      <c r="AA147" s="400"/>
      <c r="AB147" s="399"/>
      <c r="AC147" s="399"/>
      <c r="AD147" s="398"/>
      <c r="AE147" s="398"/>
      <c r="AF147" s="398"/>
    </row>
    <row r="148" spans="23:32">
      <c r="W148" s="400"/>
      <c r="X148" s="400"/>
      <c r="Y148" s="400"/>
      <c r="Z148" s="400"/>
      <c r="AA148" s="400"/>
      <c r="AB148" s="399"/>
      <c r="AC148" s="399"/>
      <c r="AD148" s="398"/>
      <c r="AE148" s="398"/>
      <c r="AF148" s="398"/>
    </row>
    <row r="149" spans="23:32">
      <c r="W149" s="400"/>
      <c r="X149" s="400"/>
      <c r="Y149" s="400"/>
      <c r="Z149" s="400"/>
      <c r="AA149" s="400"/>
      <c r="AB149" s="399"/>
      <c r="AC149" s="399"/>
      <c r="AD149" s="398"/>
      <c r="AE149" s="398"/>
      <c r="AF149" s="398"/>
    </row>
    <row r="150" spans="23:32">
      <c r="W150" s="400"/>
      <c r="X150" s="400"/>
      <c r="Y150" s="400"/>
      <c r="Z150" s="400"/>
      <c r="AA150" s="400"/>
      <c r="AB150" s="399"/>
      <c r="AC150" s="399"/>
      <c r="AD150" s="398"/>
      <c r="AE150" s="398"/>
      <c r="AF150" s="398"/>
    </row>
    <row r="151" spans="23:32">
      <c r="W151" s="400"/>
      <c r="X151" s="400"/>
      <c r="Y151" s="400"/>
      <c r="Z151" s="400"/>
      <c r="AA151" s="400"/>
      <c r="AB151" s="399"/>
      <c r="AC151" s="399"/>
      <c r="AD151" s="398"/>
      <c r="AE151" s="398"/>
      <c r="AF151" s="398"/>
    </row>
    <row r="152" spans="23:32">
      <c r="W152" s="400"/>
      <c r="X152" s="400"/>
      <c r="Y152" s="400"/>
      <c r="Z152" s="400"/>
      <c r="AA152" s="400"/>
      <c r="AB152" s="399"/>
      <c r="AC152" s="399"/>
      <c r="AD152" s="398"/>
      <c r="AE152" s="398"/>
      <c r="AF152" s="398"/>
    </row>
    <row r="153" spans="23:32">
      <c r="W153" s="400"/>
      <c r="X153" s="400"/>
      <c r="Y153" s="400"/>
      <c r="Z153" s="400"/>
      <c r="AA153" s="400"/>
      <c r="AB153" s="399"/>
      <c r="AC153" s="399"/>
      <c r="AD153" s="398"/>
      <c r="AE153" s="398"/>
      <c r="AF153" s="398"/>
    </row>
    <row r="154" spans="23:32">
      <c r="W154" s="400"/>
      <c r="X154" s="400"/>
      <c r="Y154" s="400"/>
      <c r="Z154" s="400"/>
      <c r="AA154" s="400"/>
      <c r="AB154" s="399"/>
      <c r="AC154" s="399"/>
      <c r="AD154" s="398"/>
      <c r="AE154" s="398"/>
      <c r="AF154" s="398"/>
    </row>
    <row r="155" spans="23:32" ht="51" customHeight="1">
      <c r="W155" s="400"/>
      <c r="X155" s="400"/>
      <c r="Y155" s="400"/>
      <c r="Z155" s="400"/>
      <c r="AA155" s="400"/>
      <c r="AB155" s="399"/>
      <c r="AC155" s="399"/>
      <c r="AD155" s="398"/>
      <c r="AE155" s="398"/>
      <c r="AF155" s="398"/>
    </row>
    <row r="156" spans="23:32">
      <c r="W156" s="400"/>
      <c r="X156" s="400"/>
      <c r="Y156" s="400"/>
      <c r="Z156" s="400"/>
      <c r="AA156" s="400"/>
      <c r="AB156" s="399"/>
      <c r="AC156" s="399"/>
      <c r="AD156" s="398"/>
      <c r="AE156" s="398"/>
      <c r="AF156" s="398"/>
    </row>
    <row r="157" spans="23:32">
      <c r="W157" s="400"/>
      <c r="X157" s="400"/>
      <c r="Y157" s="400"/>
      <c r="Z157" s="400"/>
      <c r="AA157" s="400"/>
      <c r="AB157" s="399"/>
      <c r="AC157" s="399"/>
      <c r="AD157" s="398"/>
      <c r="AE157" s="398"/>
      <c r="AF157" s="398"/>
    </row>
    <row r="158" spans="23:32">
      <c r="W158" s="400"/>
      <c r="X158" s="400"/>
      <c r="Y158" s="400"/>
      <c r="Z158" s="400"/>
      <c r="AA158" s="400"/>
      <c r="AB158" s="399"/>
      <c r="AC158" s="399"/>
      <c r="AD158" s="398"/>
      <c r="AE158" s="398"/>
      <c r="AF158" s="398"/>
    </row>
    <row r="159" spans="23:32">
      <c r="W159" s="400"/>
      <c r="X159" s="400"/>
      <c r="Y159" s="400"/>
      <c r="Z159" s="400"/>
      <c r="AA159" s="400"/>
      <c r="AB159" s="399"/>
      <c r="AC159" s="399"/>
      <c r="AD159" s="398"/>
      <c r="AE159" s="398"/>
      <c r="AF159" s="398"/>
    </row>
    <row r="160" spans="23:32">
      <c r="W160" s="400"/>
      <c r="X160" s="400"/>
      <c r="Y160" s="400"/>
      <c r="Z160" s="400"/>
      <c r="AA160" s="400"/>
      <c r="AB160" s="399"/>
      <c r="AC160" s="399"/>
      <c r="AD160" s="398"/>
      <c r="AE160" s="398"/>
      <c r="AF160" s="398"/>
    </row>
    <row r="161" spans="23:32">
      <c r="W161" s="400"/>
      <c r="X161" s="400"/>
      <c r="Y161" s="400"/>
      <c r="Z161" s="400"/>
      <c r="AA161" s="400"/>
      <c r="AB161" s="399"/>
      <c r="AC161" s="399"/>
      <c r="AD161" s="398"/>
      <c r="AE161" s="398"/>
      <c r="AF161" s="398"/>
    </row>
    <row r="162" spans="23:32">
      <c r="W162" s="400"/>
      <c r="X162" s="400"/>
      <c r="Y162" s="400"/>
      <c r="Z162" s="400"/>
      <c r="AA162" s="400"/>
      <c r="AB162" s="399"/>
      <c r="AC162" s="399"/>
      <c r="AD162" s="398"/>
      <c r="AE162" s="398"/>
      <c r="AF162" s="398"/>
    </row>
    <row r="163" spans="23:32">
      <c r="W163" s="400"/>
      <c r="X163" s="400"/>
      <c r="Y163" s="400"/>
      <c r="Z163" s="400"/>
      <c r="AA163" s="400"/>
      <c r="AB163" s="399"/>
      <c r="AC163" s="399"/>
      <c r="AD163" s="398"/>
      <c r="AE163" s="398"/>
      <c r="AF163" s="398"/>
    </row>
    <row r="164" spans="23:32">
      <c r="W164" s="400"/>
      <c r="X164" s="400"/>
      <c r="Y164" s="400"/>
      <c r="Z164" s="400"/>
      <c r="AA164" s="400"/>
      <c r="AB164" s="399"/>
      <c r="AC164" s="399"/>
      <c r="AD164" s="398"/>
      <c r="AE164" s="398"/>
      <c r="AF164" s="398"/>
    </row>
    <row r="165" spans="23:32">
      <c r="W165" s="400"/>
      <c r="X165" s="400"/>
      <c r="Y165" s="400"/>
      <c r="Z165" s="400"/>
      <c r="AA165" s="400"/>
      <c r="AB165" s="399"/>
      <c r="AC165" s="399"/>
      <c r="AD165" s="398"/>
      <c r="AE165" s="398"/>
      <c r="AF165" s="398"/>
    </row>
    <row r="166" spans="23:32">
      <c r="W166" s="400"/>
      <c r="X166" s="400"/>
      <c r="Y166" s="400"/>
      <c r="Z166" s="400"/>
      <c r="AA166" s="400"/>
      <c r="AB166" s="399"/>
      <c r="AC166" s="399"/>
      <c r="AD166" s="398"/>
      <c r="AE166" s="398"/>
      <c r="AF166" s="398"/>
    </row>
    <row r="167" spans="23:32">
      <c r="W167" s="400"/>
      <c r="X167" s="400"/>
      <c r="Y167" s="400"/>
      <c r="Z167" s="400"/>
      <c r="AA167" s="400"/>
      <c r="AB167" s="399"/>
      <c r="AC167" s="399"/>
      <c r="AD167" s="398"/>
      <c r="AE167" s="398"/>
      <c r="AF167" s="398"/>
    </row>
    <row r="227" ht="51.75" customHeight="1"/>
    <row r="228" ht="36" customHeight="1"/>
  </sheetData>
  <mergeCells count="2">
    <mergeCell ref="A27:AC27"/>
    <mergeCell ref="AE6:AF6"/>
  </mergeCells>
  <phoneticPr fontId="11" type="noConversion"/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tabColor theme="2" tint="-0.14999847407452621"/>
    <pageSetUpPr fitToPage="1"/>
  </sheetPr>
  <dimension ref="A1:AV679"/>
  <sheetViews>
    <sheetView showGridLines="0" view="pageBreakPreview" zoomScale="20" zoomScaleNormal="100" zoomScaleSheetLayoutView="20" workbookViewId="0">
      <pane xSplit="2" ySplit="8" topLeftCell="Z9" activePane="bottomRight" state="frozen"/>
      <selection activeCell="K45" sqref="K45"/>
      <selection pane="topRight" activeCell="K45" sqref="K45"/>
      <selection pane="bottomLeft" activeCell="K45" sqref="K45"/>
      <selection pane="bottomRight" activeCell="BF109" sqref="BF109"/>
    </sheetView>
  </sheetViews>
  <sheetFormatPr baseColWidth="10" defaultRowHeight="12.75"/>
  <cols>
    <col min="1" max="1" width="1.85546875" customWidth="1"/>
    <col min="2" max="2" width="30.7109375" customWidth="1"/>
    <col min="3" max="5" width="11" style="109" hidden="1" customWidth="1"/>
    <col min="6" max="7" width="11" style="211" hidden="1" customWidth="1"/>
    <col min="8" max="8" width="11" style="48" hidden="1" customWidth="1"/>
    <col min="9" max="11" width="11" style="215" hidden="1" customWidth="1"/>
    <col min="12" max="12" width="11" style="159" hidden="1" customWidth="1"/>
    <col min="13" max="13" width="11" style="215" hidden="1" customWidth="1"/>
    <col min="14" max="14" width="11" style="288" hidden="1" customWidth="1"/>
    <col min="15" max="18" width="11" style="215" hidden="1" customWidth="1"/>
    <col min="19" max="19" width="11" style="159" hidden="1" customWidth="1"/>
    <col min="20" max="22" width="11" style="215" hidden="1" customWidth="1"/>
    <col min="23" max="39" width="11" style="215" customWidth="1"/>
    <col min="40" max="41" width="11" style="159" customWidth="1"/>
    <col min="42" max="43" width="11" style="215" customWidth="1"/>
    <col min="44" max="44" width="11" style="211" customWidth="1"/>
    <col min="45" max="45" width="10.140625" customWidth="1"/>
  </cols>
  <sheetData>
    <row r="1" spans="1:48">
      <c r="F1" s="48"/>
      <c r="G1" s="48"/>
      <c r="I1" s="159"/>
      <c r="J1" s="159"/>
      <c r="K1" s="159"/>
      <c r="M1" s="159"/>
      <c r="N1" s="287"/>
      <c r="O1" s="159"/>
      <c r="P1" s="159"/>
      <c r="Q1" s="159"/>
      <c r="R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P1" s="159"/>
      <c r="AQ1" s="159"/>
      <c r="AR1" s="48"/>
    </row>
    <row r="2" spans="1:48">
      <c r="F2" s="48"/>
      <c r="G2" s="48"/>
      <c r="I2" s="159"/>
      <c r="J2" s="159"/>
      <c r="K2" s="159"/>
      <c r="M2" s="159"/>
      <c r="N2" s="287"/>
      <c r="O2" s="159"/>
      <c r="P2" s="159"/>
      <c r="Q2" s="159"/>
      <c r="R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P2" s="159"/>
      <c r="AQ2" s="159"/>
      <c r="AR2" s="48"/>
    </row>
    <row r="3" spans="1:48">
      <c r="F3" s="48"/>
      <c r="G3" s="48"/>
      <c r="I3" s="159"/>
      <c r="J3" s="159"/>
      <c r="K3" s="159"/>
      <c r="M3" s="159"/>
      <c r="N3" s="287"/>
      <c r="O3" s="159"/>
      <c r="P3" s="159"/>
      <c r="Q3" s="159"/>
      <c r="R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P3" s="159"/>
      <c r="AQ3" s="159"/>
      <c r="AR3" s="48"/>
    </row>
    <row r="4" spans="1:48">
      <c r="B4" s="163"/>
      <c r="C4" s="163"/>
      <c r="D4" s="163"/>
      <c r="E4" s="163"/>
      <c r="F4" s="48"/>
      <c r="G4" s="48"/>
      <c r="I4" s="159"/>
      <c r="J4" s="159"/>
      <c r="K4" s="159"/>
      <c r="M4" s="159"/>
      <c r="N4" s="287"/>
      <c r="O4" s="159"/>
      <c r="P4" s="159"/>
      <c r="Q4" s="159"/>
      <c r="R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P4" s="159"/>
      <c r="AQ4" s="159"/>
      <c r="AR4" s="48"/>
      <c r="AS4" s="163"/>
    </row>
    <row r="5" spans="1:48">
      <c r="F5" s="48"/>
      <c r="G5" s="48"/>
      <c r="I5" s="159"/>
      <c r="J5" s="159"/>
      <c r="K5" s="159"/>
      <c r="M5" s="159"/>
      <c r="N5" s="287"/>
      <c r="O5" s="159"/>
      <c r="P5" s="159"/>
      <c r="Q5" s="159"/>
      <c r="R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P5" s="159"/>
      <c r="AQ5" s="159"/>
      <c r="AR5" s="48"/>
    </row>
    <row r="6" spans="1:48" ht="13.5" thickBot="1">
      <c r="A6" s="36"/>
      <c r="B6" s="46" t="s">
        <v>164</v>
      </c>
      <c r="C6" s="242"/>
      <c r="D6" s="243"/>
      <c r="E6" s="237"/>
      <c r="F6" s="196"/>
      <c r="G6" s="253"/>
      <c r="H6" s="46"/>
      <c r="I6" s="139"/>
      <c r="J6" s="139"/>
      <c r="K6" s="139"/>
      <c r="L6" s="139"/>
      <c r="M6" s="139"/>
      <c r="N6" s="279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P6" s="237"/>
      <c r="AQ6" s="237"/>
      <c r="AR6" s="196"/>
      <c r="AS6" s="45" t="s">
        <v>12</v>
      </c>
    </row>
    <row r="7" spans="1:48" s="36" customFormat="1">
      <c r="B7" s="106"/>
      <c r="C7" s="226" t="s">
        <v>104</v>
      </c>
      <c r="D7" s="227" t="s">
        <v>110</v>
      </c>
      <c r="E7" s="227" t="s">
        <v>113</v>
      </c>
      <c r="F7" s="227" t="s">
        <v>116</v>
      </c>
      <c r="G7" s="227" t="s">
        <v>118</v>
      </c>
      <c r="H7" s="128" t="s">
        <v>134</v>
      </c>
      <c r="I7" s="128" t="s">
        <v>136</v>
      </c>
      <c r="J7" s="128" t="s">
        <v>167</v>
      </c>
      <c r="K7" s="128" t="s">
        <v>168</v>
      </c>
      <c r="L7" s="128" t="s">
        <v>173</v>
      </c>
      <c r="M7" s="128" t="s">
        <v>174</v>
      </c>
      <c r="N7" s="128" t="s">
        <v>178</v>
      </c>
      <c r="O7" s="128" t="s">
        <v>140</v>
      </c>
      <c r="P7" s="128" t="s">
        <v>142</v>
      </c>
      <c r="Q7" s="128" t="s">
        <v>165</v>
      </c>
      <c r="R7" s="128" t="s">
        <v>166</v>
      </c>
      <c r="S7" s="128" t="s">
        <v>171</v>
      </c>
      <c r="T7" s="128" t="s">
        <v>172</v>
      </c>
      <c r="U7" s="128" t="s">
        <v>177</v>
      </c>
      <c r="V7" s="128" t="s">
        <v>176</v>
      </c>
      <c r="W7" s="128" t="s">
        <v>180</v>
      </c>
      <c r="X7" s="128" t="s">
        <v>182</v>
      </c>
      <c r="Y7" s="128" t="s">
        <v>183</v>
      </c>
      <c r="Z7" s="128" t="s">
        <v>184</v>
      </c>
      <c r="AA7" s="128" t="s">
        <v>185</v>
      </c>
      <c r="AB7" s="128" t="s">
        <v>186</v>
      </c>
      <c r="AC7" s="128" t="s">
        <v>188</v>
      </c>
      <c r="AD7" s="128" t="s">
        <v>190</v>
      </c>
      <c r="AE7" s="128" t="s">
        <v>192</v>
      </c>
      <c r="AF7" s="128" t="s">
        <v>193</v>
      </c>
      <c r="AG7" s="128" t="s">
        <v>194</v>
      </c>
      <c r="AH7" s="128" t="s">
        <v>195</v>
      </c>
      <c r="AI7" s="128" t="s">
        <v>196</v>
      </c>
      <c r="AJ7" s="128" t="s">
        <v>197</v>
      </c>
      <c r="AK7" s="128" t="s">
        <v>198</v>
      </c>
      <c r="AL7" s="128" t="s">
        <v>200</v>
      </c>
      <c r="AM7" s="128" t="s">
        <v>201</v>
      </c>
      <c r="AN7" s="128" t="s">
        <v>202</v>
      </c>
      <c r="AO7" s="128" t="s">
        <v>203</v>
      </c>
      <c r="AP7" s="128" t="s">
        <v>204</v>
      </c>
      <c r="AQ7" s="128" t="s">
        <v>205</v>
      </c>
      <c r="AR7" s="99" t="s">
        <v>207</v>
      </c>
      <c r="AS7" s="99" t="s">
        <v>2</v>
      </c>
    </row>
    <row r="8" spans="1:48" s="36" customFormat="1" ht="3" customHeight="1" thickBot="1">
      <c r="F8" s="170"/>
      <c r="I8" s="170"/>
      <c r="J8" s="170"/>
      <c r="K8" s="170"/>
      <c r="L8" s="170"/>
      <c r="M8" s="170"/>
      <c r="N8" s="170"/>
      <c r="Q8" s="170"/>
      <c r="S8" s="170"/>
      <c r="U8" s="170"/>
      <c r="X8" s="170"/>
      <c r="Z8" s="170"/>
      <c r="AB8" s="170"/>
      <c r="AE8" s="170"/>
      <c r="AG8" s="170"/>
      <c r="AI8" s="170"/>
      <c r="AK8" s="270"/>
      <c r="AL8" s="170"/>
      <c r="AM8" s="170"/>
      <c r="AN8" s="170"/>
      <c r="AO8" s="170"/>
      <c r="AP8" s="170"/>
      <c r="AQ8" s="170"/>
      <c r="AR8" s="269"/>
      <c r="AS8" s="120"/>
    </row>
    <row r="9" spans="1:48" s="36" customFormat="1" ht="13.5" thickBot="1">
      <c r="A9"/>
      <c r="B9" s="248" t="s">
        <v>163</v>
      </c>
      <c r="C9" s="192">
        <v>2969.6496298299999</v>
      </c>
      <c r="D9" s="142">
        <v>2795.8562013800001</v>
      </c>
      <c r="E9" s="142">
        <v>2913.2470176100001</v>
      </c>
      <c r="F9" s="142">
        <v>2671.065751941469</v>
      </c>
      <c r="G9" s="142">
        <v>3895.0223465900003</v>
      </c>
      <c r="H9" s="142">
        <v>3449.7837837308648</v>
      </c>
      <c r="I9" s="142">
        <v>818.12006406643889</v>
      </c>
      <c r="J9" s="142">
        <f t="shared" ref="J9:N43" si="0">K9-I9</f>
        <v>906.21670093852356</v>
      </c>
      <c r="K9" s="142">
        <v>1724.3367650049624</v>
      </c>
      <c r="L9" s="142">
        <f t="shared" si="0"/>
        <v>1095.4558595530909</v>
      </c>
      <c r="M9" s="142">
        <v>2819.7926245580534</v>
      </c>
      <c r="N9" s="142">
        <f t="shared" si="0"/>
        <v>1956.8405924419462</v>
      </c>
      <c r="O9" s="142">
        <v>4776.6332169999996</v>
      </c>
      <c r="P9" s="142">
        <v>2531.9421675399999</v>
      </c>
      <c r="Q9" s="142">
        <f t="shared" ref="Q9:Q43" si="1">R9-P9</f>
        <v>2199.8373674599998</v>
      </c>
      <c r="R9" s="142">
        <v>4731.7795349999997</v>
      </c>
      <c r="S9" s="142">
        <f t="shared" ref="S9:S43" si="2">T9-R9</f>
        <v>2885.5678203400003</v>
      </c>
      <c r="T9" s="142">
        <v>7617.3473553399999</v>
      </c>
      <c r="U9" s="142">
        <f t="shared" ref="U9:U11" si="3">V9-T9</f>
        <v>2728.7403432700012</v>
      </c>
      <c r="V9" s="142">
        <v>10346.087698610001</v>
      </c>
      <c r="W9" s="142">
        <v>3262.7448780100003</v>
      </c>
      <c r="X9" s="142">
        <f t="shared" ref="X9:AB43" si="4">Y9-W9</f>
        <v>3423.7724089899993</v>
      </c>
      <c r="Y9" s="142">
        <v>6686.5172869999997</v>
      </c>
      <c r="Z9" s="142">
        <f t="shared" si="4"/>
        <v>3103.3378379999986</v>
      </c>
      <c r="AA9" s="142">
        <v>9789.8551249999982</v>
      </c>
      <c r="AB9" s="142">
        <f t="shared" si="4"/>
        <v>659.64923600000293</v>
      </c>
      <c r="AC9" s="142">
        <v>10449.504361000001</v>
      </c>
      <c r="AD9" s="327">
        <v>2007.7579732600002</v>
      </c>
      <c r="AE9" s="327">
        <f>AF9-AD9</f>
        <v>1884.8448992198005</v>
      </c>
      <c r="AF9" s="142">
        <v>3892.6028724798007</v>
      </c>
      <c r="AG9" s="142">
        <f t="shared" ref="AG9:AI43" si="5">AH9-AF9</f>
        <v>1944.9664813901991</v>
      </c>
      <c r="AH9" s="142">
        <v>5837.5693538699998</v>
      </c>
      <c r="AI9" s="142">
        <f t="shared" si="5"/>
        <v>2406.9965863500001</v>
      </c>
      <c r="AJ9" s="142">
        <v>8244.5659402199999</v>
      </c>
      <c r="AK9" s="142">
        <v>2294.9662533599999</v>
      </c>
      <c r="AL9" s="142">
        <f t="shared" ref="AL9:AP43" si="6">AM9-AK9</f>
        <v>1741.4557511500002</v>
      </c>
      <c r="AM9" s="142">
        <v>4036.4220045100001</v>
      </c>
      <c r="AN9" s="142">
        <f t="shared" si="6"/>
        <v>1840.298120039999</v>
      </c>
      <c r="AO9" s="142">
        <v>5876.7201245499991</v>
      </c>
      <c r="AP9" s="142">
        <f t="shared" si="6"/>
        <v>2136.8451546000006</v>
      </c>
      <c r="AQ9" s="142">
        <v>8013.5652791499997</v>
      </c>
      <c r="AR9" s="380">
        <v>1938.54666</v>
      </c>
      <c r="AS9" s="312">
        <f t="shared" ref="AS9:AS49" si="7">AR9/AK9-1</f>
        <v>-0.15530493872760676</v>
      </c>
      <c r="AU9" s="212"/>
      <c r="AV9" s="213"/>
    </row>
    <row r="10" spans="1:48">
      <c r="B10" s="234" t="s">
        <v>131</v>
      </c>
      <c r="C10" s="180">
        <v>136.31884417000006</v>
      </c>
      <c r="D10" s="126">
        <v>124.71833043999993</v>
      </c>
      <c r="E10" s="126">
        <v>177.7687966</v>
      </c>
      <c r="F10" s="115">
        <v>179.07779715999996</v>
      </c>
      <c r="G10" s="115">
        <v>114.80381528000009</v>
      </c>
      <c r="H10" s="115">
        <v>109.63098383999989</v>
      </c>
      <c r="I10" s="115">
        <v>21.594324220000008</v>
      </c>
      <c r="J10" s="115">
        <f t="shared" si="0"/>
        <v>24.563471329999917</v>
      </c>
      <c r="K10" s="115">
        <v>46.157795549999925</v>
      </c>
      <c r="L10" s="115">
        <f t="shared" si="0"/>
        <v>34.103254580000062</v>
      </c>
      <c r="M10" s="115">
        <v>80.261050129999987</v>
      </c>
      <c r="N10" s="115">
        <f t="shared" si="0"/>
        <v>20.932094739999968</v>
      </c>
      <c r="O10" s="115">
        <v>101.19314486999995</v>
      </c>
      <c r="P10" s="115">
        <v>22.397909239999951</v>
      </c>
      <c r="Q10" s="115">
        <f t="shared" si="1"/>
        <v>31.292304630000142</v>
      </c>
      <c r="R10" s="115">
        <v>53.690213870000093</v>
      </c>
      <c r="S10" s="115">
        <f t="shared" si="2"/>
        <v>33.451706179999974</v>
      </c>
      <c r="T10" s="115">
        <v>87.141920050000067</v>
      </c>
      <c r="U10" s="115">
        <f t="shared" si="3"/>
        <v>34.421573339999895</v>
      </c>
      <c r="V10" s="115">
        <v>121.56349338999996</v>
      </c>
      <c r="W10" s="115">
        <v>48.802897370000139</v>
      </c>
      <c r="X10" s="115">
        <f t="shared" si="4"/>
        <v>68.723313829999185</v>
      </c>
      <c r="Y10" s="115">
        <v>117.52621119999932</v>
      </c>
      <c r="Z10" s="115">
        <f t="shared" si="4"/>
        <v>65.16817399000098</v>
      </c>
      <c r="AA10" s="115">
        <v>182.6943851900003</v>
      </c>
      <c r="AB10" s="115">
        <f t="shared" ref="AB10:AB43" si="8">AC10-AA10</f>
        <v>53.249126870000254</v>
      </c>
      <c r="AC10" s="115">
        <v>235.94351206000056</v>
      </c>
      <c r="AD10" s="115">
        <v>37.030623770000062</v>
      </c>
      <c r="AE10" s="126">
        <f t="shared" ref="AE10:AE15" si="9">AF10-AD10</f>
        <v>53.336204970000239</v>
      </c>
      <c r="AF10" s="115">
        <v>90.366828740000301</v>
      </c>
      <c r="AG10" s="115">
        <f t="shared" si="5"/>
        <v>47.043997870000027</v>
      </c>
      <c r="AH10" s="115">
        <v>137.41082661000033</v>
      </c>
      <c r="AI10" s="115">
        <f t="shared" si="5"/>
        <v>66.096563389999801</v>
      </c>
      <c r="AJ10" s="115">
        <v>203.50739000000013</v>
      </c>
      <c r="AK10" s="115">
        <v>32.693105480000028</v>
      </c>
      <c r="AL10" s="115">
        <f t="shared" si="6"/>
        <v>39.974675149999911</v>
      </c>
      <c r="AM10" s="115">
        <v>72.667780629999939</v>
      </c>
      <c r="AN10" s="115">
        <f t="shared" si="6"/>
        <v>40.331221900000003</v>
      </c>
      <c r="AO10" s="115">
        <v>112.99900252999994</v>
      </c>
      <c r="AP10" s="115">
        <f t="shared" si="6"/>
        <v>44.860714609999903</v>
      </c>
      <c r="AQ10" s="115">
        <v>157.85971713999984</v>
      </c>
      <c r="AR10" s="117">
        <v>35.061762999999999</v>
      </c>
      <c r="AS10" s="298">
        <f t="shared" si="7"/>
        <v>7.2451285530185983E-2</v>
      </c>
      <c r="AU10" s="212"/>
      <c r="AV10" s="213"/>
    </row>
    <row r="11" spans="1:48">
      <c r="B11" s="42" t="s">
        <v>130</v>
      </c>
      <c r="C11" s="228"/>
      <c r="D11" s="229"/>
      <c r="E11" s="229"/>
      <c r="F11" s="229"/>
      <c r="G11" s="115">
        <v>96.228885410000004</v>
      </c>
      <c r="H11" s="115">
        <v>85.769742339999993</v>
      </c>
      <c r="I11" s="115">
        <v>19.142554370000003</v>
      </c>
      <c r="J11" s="115">
        <f t="shared" si="0"/>
        <v>19.712697549999991</v>
      </c>
      <c r="K11" s="115">
        <v>38.855251919999994</v>
      </c>
      <c r="L11" s="115">
        <f t="shared" si="0"/>
        <v>23.107901519999999</v>
      </c>
      <c r="M11" s="115">
        <v>61.963153439999992</v>
      </c>
      <c r="N11" s="115">
        <f t="shared" si="0"/>
        <v>34.072477970000016</v>
      </c>
      <c r="O11" s="115">
        <v>96.035631410000008</v>
      </c>
      <c r="P11" s="115">
        <v>37.777576780000004</v>
      </c>
      <c r="Q11" s="115">
        <f t="shared" si="1"/>
        <v>33.095845269999984</v>
      </c>
      <c r="R11" s="115">
        <v>70.873422049999988</v>
      </c>
      <c r="S11" s="115">
        <f t="shared" si="2"/>
        <v>56.986605910000023</v>
      </c>
      <c r="T11" s="115">
        <v>127.86002796000001</v>
      </c>
      <c r="U11" s="115">
        <f t="shared" si="3"/>
        <v>47.801130699999973</v>
      </c>
      <c r="V11" s="115">
        <v>175.66115865999998</v>
      </c>
      <c r="W11" s="115">
        <v>57.246244359999999</v>
      </c>
      <c r="X11" s="115">
        <f t="shared" si="4"/>
        <v>56.085300190000005</v>
      </c>
      <c r="Y11" s="115">
        <v>113.33154455</v>
      </c>
      <c r="Z11" s="115">
        <f t="shared" si="4"/>
        <v>61.809676089999996</v>
      </c>
      <c r="AA11" s="115">
        <v>175.14122064</v>
      </c>
      <c r="AB11" s="115">
        <f t="shared" si="8"/>
        <v>72.208517000000001</v>
      </c>
      <c r="AC11" s="115">
        <v>247.34973764</v>
      </c>
      <c r="AD11" s="114">
        <v>55.748363140000002</v>
      </c>
      <c r="AE11" s="114">
        <f>AF11-AD11</f>
        <v>66.166715720000013</v>
      </c>
      <c r="AF11" s="115">
        <v>121.91507886000001</v>
      </c>
      <c r="AG11" s="115">
        <f t="shared" si="5"/>
        <v>66.336542090000009</v>
      </c>
      <c r="AH11" s="115">
        <v>188.25162095000002</v>
      </c>
      <c r="AI11" s="115">
        <f t="shared" si="5"/>
        <v>82.313426030000016</v>
      </c>
      <c r="AJ11" s="115">
        <v>270.56504698000003</v>
      </c>
      <c r="AK11" s="115">
        <v>75.525127689999991</v>
      </c>
      <c r="AL11" s="115">
        <f t="shared" si="6"/>
        <v>54.648571980000028</v>
      </c>
      <c r="AM11" s="115">
        <v>130.17369967000002</v>
      </c>
      <c r="AN11" s="115">
        <f t="shared" si="6"/>
        <v>56.809641659999983</v>
      </c>
      <c r="AO11" s="115">
        <v>186.98334133</v>
      </c>
      <c r="AP11" s="115">
        <f t="shared" si="6"/>
        <v>57.725545279999977</v>
      </c>
      <c r="AQ11" s="115">
        <v>244.70888660999998</v>
      </c>
      <c r="AR11" s="117">
        <v>59.100565699999997</v>
      </c>
      <c r="AS11" s="299">
        <f t="shared" si="7"/>
        <v>-0.21747148918987802</v>
      </c>
      <c r="AU11" s="212"/>
      <c r="AV11" s="213"/>
    </row>
    <row r="12" spans="1:48">
      <c r="B12" s="42" t="s">
        <v>108</v>
      </c>
      <c r="C12" s="175">
        <v>2067.8421404000001</v>
      </c>
      <c r="D12" s="115">
        <v>2010.5691536400002</v>
      </c>
      <c r="E12" s="115">
        <v>1993.4801395900001</v>
      </c>
      <c r="F12" s="115">
        <v>1612.3675071214693</v>
      </c>
      <c r="G12" s="115">
        <v>2876.2225622599999</v>
      </c>
      <c r="H12" s="115">
        <v>2529.0509534208645</v>
      </c>
      <c r="I12" s="115">
        <v>576.50758129643896</v>
      </c>
      <c r="J12" s="115">
        <f t="shared" si="0"/>
        <v>666.97701750852411</v>
      </c>
      <c r="K12" s="115">
        <v>1243.4845988049631</v>
      </c>
      <c r="L12" s="115">
        <f t="shared" si="0"/>
        <v>798.65589759309023</v>
      </c>
      <c r="M12" s="115">
        <v>2042.1404963980533</v>
      </c>
      <c r="N12" s="115">
        <f t="shared" si="0"/>
        <v>1274.6524907119467</v>
      </c>
      <c r="O12" s="115">
        <v>3316.79298711</v>
      </c>
      <c r="P12" s="115">
        <v>1859.98145015</v>
      </c>
      <c r="Q12" s="115">
        <f t="shared" si="1"/>
        <v>1707.9660215600002</v>
      </c>
      <c r="R12" s="115">
        <v>3567.9474717100002</v>
      </c>
      <c r="S12" s="115">
        <f t="shared" si="2"/>
        <v>2271.8173292800002</v>
      </c>
      <c r="T12" s="115">
        <v>5839.7648009900004</v>
      </c>
      <c r="U12" s="115">
        <f t="shared" ref="U12:U43" si="10">V12-T12</f>
        <v>1973.5773283599983</v>
      </c>
      <c r="V12" s="115">
        <v>7813.3421293499987</v>
      </c>
      <c r="W12" s="115">
        <v>2460.3586970199999</v>
      </c>
      <c r="X12" s="115">
        <f t="shared" si="4"/>
        <v>2757.2495898500006</v>
      </c>
      <c r="Y12" s="115">
        <v>5217.6082868700005</v>
      </c>
      <c r="Z12" s="115">
        <f t="shared" si="4"/>
        <v>2446.9304499599994</v>
      </c>
      <c r="AA12" s="115">
        <v>7664.5387368299998</v>
      </c>
      <c r="AB12" s="115">
        <f t="shared" si="8"/>
        <v>-57.483912409999903</v>
      </c>
      <c r="AC12" s="115">
        <v>7607.0548244199999</v>
      </c>
      <c r="AD12" s="114">
        <v>1537.8019371999999</v>
      </c>
      <c r="AE12" s="115">
        <f>AF12-AD12</f>
        <v>1463.0589531100004</v>
      </c>
      <c r="AF12" s="115">
        <v>3000.8608903100003</v>
      </c>
      <c r="AG12" s="115">
        <f t="shared" si="5"/>
        <v>1505.1774600699991</v>
      </c>
      <c r="AH12" s="115">
        <v>4506.0383503799994</v>
      </c>
      <c r="AI12" s="115">
        <f t="shared" si="5"/>
        <v>1849.5020404400011</v>
      </c>
      <c r="AJ12" s="115">
        <v>6355.5403908200005</v>
      </c>
      <c r="AK12" s="115">
        <v>1739.7685193499999</v>
      </c>
      <c r="AL12" s="115">
        <f t="shared" si="6"/>
        <v>1297.3884077199998</v>
      </c>
      <c r="AM12" s="115">
        <v>3037.1569270699997</v>
      </c>
      <c r="AN12" s="115">
        <f t="shared" si="6"/>
        <v>1380.3844056600005</v>
      </c>
      <c r="AO12" s="115">
        <v>4417.5413327300002</v>
      </c>
      <c r="AP12" s="115">
        <f t="shared" si="6"/>
        <v>1599.1866563500007</v>
      </c>
      <c r="AQ12" s="115">
        <v>6016.727989080001</v>
      </c>
      <c r="AR12" s="117">
        <v>1425.4706799999999</v>
      </c>
      <c r="AS12" s="299">
        <f t="shared" si="7"/>
        <v>-0.18065497556389043</v>
      </c>
      <c r="AU12" s="212"/>
      <c r="AV12" s="213"/>
    </row>
    <row r="13" spans="1:48">
      <c r="B13" s="42" t="s">
        <v>9</v>
      </c>
      <c r="C13" s="175">
        <v>724.69982617999995</v>
      </c>
      <c r="D13" s="115">
        <v>617.65285439000002</v>
      </c>
      <c r="E13" s="115">
        <v>713.73890498000003</v>
      </c>
      <c r="F13" s="115">
        <v>849.89622371999997</v>
      </c>
      <c r="G13" s="115">
        <v>778.76168944999995</v>
      </c>
      <c r="H13" s="115">
        <v>701.11425600000007</v>
      </c>
      <c r="I13" s="115">
        <v>197.23206578</v>
      </c>
      <c r="J13" s="115">
        <f t="shared" si="0"/>
        <v>192.28474689999999</v>
      </c>
      <c r="K13" s="115">
        <v>389.51681267999999</v>
      </c>
      <c r="L13" s="115">
        <f t="shared" si="0"/>
        <v>238.05735236000004</v>
      </c>
      <c r="M13" s="115">
        <v>627.57416504000003</v>
      </c>
      <c r="N13" s="115">
        <f t="shared" si="0"/>
        <v>587.82432033000009</v>
      </c>
      <c r="O13" s="115">
        <v>1215.3984853700001</v>
      </c>
      <c r="P13" s="115">
        <v>561.64741589999994</v>
      </c>
      <c r="Q13" s="115">
        <f t="shared" si="1"/>
        <v>425.26786848000006</v>
      </c>
      <c r="R13" s="115">
        <v>986.91528438</v>
      </c>
      <c r="S13" s="115">
        <f t="shared" si="2"/>
        <v>522.14593369000022</v>
      </c>
      <c r="T13" s="115">
        <v>1509.0612180700002</v>
      </c>
      <c r="U13" s="115">
        <f t="shared" si="10"/>
        <v>659.07196864999992</v>
      </c>
      <c r="V13" s="115">
        <v>2168.1331867200001</v>
      </c>
      <c r="W13" s="115">
        <v>688.21167600000001</v>
      </c>
      <c r="X13" s="115">
        <f t="shared" si="4"/>
        <v>539.23958940999989</v>
      </c>
      <c r="Y13" s="115">
        <v>1227.4512654099999</v>
      </c>
      <c r="Z13" s="115">
        <f t="shared" si="4"/>
        <v>528.14642434999996</v>
      </c>
      <c r="AA13" s="115">
        <v>1755.5976897599999</v>
      </c>
      <c r="AB13" s="115">
        <f t="shared" si="8"/>
        <v>584.19885260000001</v>
      </c>
      <c r="AC13" s="115">
        <v>2339.7965423599999</v>
      </c>
      <c r="AD13" s="114">
        <v>368.00019501000003</v>
      </c>
      <c r="AE13" s="115">
        <f>AF13-AD13</f>
        <v>299.35074575979996</v>
      </c>
      <c r="AF13" s="115">
        <v>667.35094076979999</v>
      </c>
      <c r="AG13" s="115">
        <f t="shared" si="5"/>
        <v>325.04531872020004</v>
      </c>
      <c r="AH13" s="115">
        <v>992.39625949000003</v>
      </c>
      <c r="AI13" s="115">
        <f t="shared" si="5"/>
        <v>392.19455277999975</v>
      </c>
      <c r="AJ13" s="115">
        <v>1384.5908122699998</v>
      </c>
      <c r="AK13" s="115">
        <v>427.26744654000004</v>
      </c>
      <c r="AL13" s="115">
        <f t="shared" si="6"/>
        <v>346.75726212999996</v>
      </c>
      <c r="AM13" s="115">
        <v>774.02470867</v>
      </c>
      <c r="AN13" s="115">
        <f t="shared" si="6"/>
        <v>361.48150909999993</v>
      </c>
      <c r="AO13" s="115">
        <v>1135.5062177699999</v>
      </c>
      <c r="AP13" s="115">
        <f t="shared" si="6"/>
        <v>423.05684009000015</v>
      </c>
      <c r="AQ13" s="115">
        <v>1558.5630578600001</v>
      </c>
      <c r="AR13" s="117">
        <v>403.35551099999998</v>
      </c>
      <c r="AS13" s="298">
        <f t="shared" si="7"/>
        <v>-5.5964796133284311E-2</v>
      </c>
      <c r="AU13" s="212"/>
      <c r="AV13" s="213"/>
    </row>
    <row r="14" spans="1:48">
      <c r="B14" s="42" t="s">
        <v>105</v>
      </c>
      <c r="C14" s="175">
        <v>25.53208937999996</v>
      </c>
      <c r="D14" s="115">
        <v>39.962432269999994</v>
      </c>
      <c r="E14" s="115">
        <v>24.969891290000028</v>
      </c>
      <c r="F14" s="115">
        <v>26.724114520000004</v>
      </c>
      <c r="G14" s="115">
        <v>25.890265039999974</v>
      </c>
      <c r="H14" s="115">
        <v>21.173457489999972</v>
      </c>
      <c r="I14" s="115">
        <v>2.0703111199999986</v>
      </c>
      <c r="J14" s="115">
        <f t="shared" si="0"/>
        <v>1.4915512799999995</v>
      </c>
      <c r="K14" s="115">
        <v>3.5618623999999981</v>
      </c>
      <c r="L14" s="115">
        <f t="shared" si="0"/>
        <v>1.4524754399999944</v>
      </c>
      <c r="M14" s="115">
        <v>5.0143378399999925</v>
      </c>
      <c r="N14" s="115">
        <f t="shared" si="0"/>
        <v>39.107526130000011</v>
      </c>
      <c r="O14" s="115">
        <v>44.121863970000007</v>
      </c>
      <c r="P14" s="115">
        <v>48.485035910000008</v>
      </c>
      <c r="Q14" s="115">
        <f t="shared" si="1"/>
        <v>0.8577655700000193</v>
      </c>
      <c r="R14" s="115">
        <v>49.342801480000027</v>
      </c>
      <c r="S14" s="115">
        <f t="shared" si="2"/>
        <v>0.95757404999999096</v>
      </c>
      <c r="T14" s="115">
        <v>50.300375530000018</v>
      </c>
      <c r="U14" s="115">
        <f t="shared" si="10"/>
        <v>12.635206650000008</v>
      </c>
      <c r="V14" s="115">
        <v>62.935582180000026</v>
      </c>
      <c r="W14" s="115">
        <v>6.2435439599999807</v>
      </c>
      <c r="X14" s="115">
        <f t="shared" si="4"/>
        <v>1.0614789000000453</v>
      </c>
      <c r="Y14" s="115">
        <v>7.305022860000026</v>
      </c>
      <c r="Z14" s="115">
        <f t="shared" si="4"/>
        <v>1.0415632200000111</v>
      </c>
      <c r="AA14" s="115">
        <v>8.3465860800000371</v>
      </c>
      <c r="AB14" s="115">
        <f t="shared" si="8"/>
        <v>7.3081147699999285</v>
      </c>
      <c r="AC14" s="115">
        <v>15.654700849999966</v>
      </c>
      <c r="AD14" s="114">
        <v>7.1993305099999994</v>
      </c>
      <c r="AE14" s="115">
        <f t="shared" si="9"/>
        <v>1.4991995599999939</v>
      </c>
      <c r="AF14" s="115">
        <v>8.6985300699999932</v>
      </c>
      <c r="AG14" s="115">
        <f t="shared" ref="AE14:AG43" si="11">AH14-AF14</f>
        <v>1.2548886200000275</v>
      </c>
      <c r="AH14" s="115">
        <v>9.9534186900000208</v>
      </c>
      <c r="AI14" s="115">
        <f t="shared" si="5"/>
        <v>16.689082449999987</v>
      </c>
      <c r="AJ14" s="115">
        <v>26.642501140000007</v>
      </c>
      <c r="AK14" s="115">
        <v>17.723643809999981</v>
      </c>
      <c r="AL14" s="115">
        <f t="shared" si="6"/>
        <v>1.2514512800000084</v>
      </c>
      <c r="AM14" s="115">
        <v>18.975095089999989</v>
      </c>
      <c r="AN14" s="115">
        <f t="shared" si="6"/>
        <v>1.2663697499999813</v>
      </c>
      <c r="AO14" s="115">
        <v>20.241464839999971</v>
      </c>
      <c r="AP14" s="115">
        <f t="shared" si="6"/>
        <v>11.872021119999992</v>
      </c>
      <c r="AQ14" s="115">
        <v>32.113485959999963</v>
      </c>
      <c r="AR14" s="117">
        <v>13.6006903</v>
      </c>
      <c r="AS14" s="298">
        <f t="shared" si="7"/>
        <v>-0.2326244847954877</v>
      </c>
      <c r="AT14" s="321"/>
      <c r="AU14" s="212"/>
      <c r="AV14" s="213"/>
    </row>
    <row r="15" spans="1:48" ht="13.5" thickBot="1">
      <c r="A15" s="36"/>
      <c r="B15" s="42" t="s">
        <v>109</v>
      </c>
      <c r="C15" s="175">
        <v>15.25644089999979</v>
      </c>
      <c r="D15" s="115">
        <v>2.9534306400001515</v>
      </c>
      <c r="E15" s="115">
        <v>3.289285150000127</v>
      </c>
      <c r="F15" s="115">
        <v>3.0001094199998768</v>
      </c>
      <c r="G15" s="115">
        <v>3.1151291499997025</v>
      </c>
      <c r="H15" s="115">
        <v>3.0443906400003469</v>
      </c>
      <c r="I15" s="115">
        <v>1.5732272799999918</v>
      </c>
      <c r="J15" s="115">
        <f t="shared" si="0"/>
        <v>1.1872167299999856</v>
      </c>
      <c r="K15" s="115">
        <v>2.7604440099999774</v>
      </c>
      <c r="L15" s="115">
        <f t="shared" si="0"/>
        <v>7.8977700000163242E-2</v>
      </c>
      <c r="M15" s="115">
        <v>2.8394217100001407</v>
      </c>
      <c r="N15" s="115">
        <f t="shared" si="0"/>
        <v>0.25168186999973852</v>
      </c>
      <c r="O15" s="115">
        <v>3.0911035799998792</v>
      </c>
      <c r="P15" s="115">
        <v>1.65277956000017</v>
      </c>
      <c r="Q15" s="115">
        <f t="shared" si="1"/>
        <v>1.3575615999996664</v>
      </c>
      <c r="R15" s="115">
        <v>3.0103411599998364</v>
      </c>
      <c r="S15" s="115">
        <f t="shared" si="2"/>
        <v>0.20867157999984887</v>
      </c>
      <c r="T15" s="115">
        <v>3.2190127399996853</v>
      </c>
      <c r="U15" s="115">
        <f t="shared" si="10"/>
        <v>1.2331355700003912</v>
      </c>
      <c r="V15" s="115">
        <v>4.4521483100000765</v>
      </c>
      <c r="W15" s="115">
        <v>1.8818192999998573</v>
      </c>
      <c r="X15" s="115">
        <f t="shared" si="4"/>
        <v>1.4131360700007061</v>
      </c>
      <c r="Y15" s="115">
        <v>3.2949553700005634</v>
      </c>
      <c r="Z15" s="115">
        <f t="shared" si="4"/>
        <v>0.2415507799992338</v>
      </c>
      <c r="AA15" s="115">
        <v>3.5365061499997972</v>
      </c>
      <c r="AB15" s="115">
        <f t="shared" si="8"/>
        <v>0.16853745999932324</v>
      </c>
      <c r="AC15" s="115">
        <v>3.7050436099991204</v>
      </c>
      <c r="AD15" s="127">
        <v>1.9775236299999523</v>
      </c>
      <c r="AE15" s="125">
        <f t="shared" si="9"/>
        <v>1.4330800999999633</v>
      </c>
      <c r="AF15" s="115">
        <v>3.4106037299999157</v>
      </c>
      <c r="AG15" s="115">
        <f t="shared" si="11"/>
        <v>0.10827401999960395</v>
      </c>
      <c r="AH15" s="115">
        <v>3.5188777499995196</v>
      </c>
      <c r="AI15" s="115">
        <f t="shared" si="5"/>
        <v>0.20092126000067179</v>
      </c>
      <c r="AJ15" s="115">
        <v>3.7197990100001914</v>
      </c>
      <c r="AK15" s="115">
        <v>1.988410489999922</v>
      </c>
      <c r="AL15" s="115">
        <f t="shared" si="6"/>
        <v>1.4353828900000081</v>
      </c>
      <c r="AM15" s="115">
        <v>3.4237933799999301</v>
      </c>
      <c r="AN15" s="115">
        <f t="shared" si="6"/>
        <v>2.497197000053708E-2</v>
      </c>
      <c r="AO15" s="115">
        <v>3.4487653500004671</v>
      </c>
      <c r="AP15" s="115">
        <f t="shared" si="6"/>
        <v>0.14337714999960749</v>
      </c>
      <c r="AQ15" s="115">
        <v>3.5921425000000746</v>
      </c>
      <c r="AR15" s="117">
        <v>1.95745481</v>
      </c>
      <c r="AS15" s="298">
        <f t="shared" si="7"/>
        <v>-1.5568053053232056E-2</v>
      </c>
      <c r="AU15" s="212"/>
      <c r="AV15" s="213"/>
    </row>
    <row r="16" spans="1:48" s="36" customFormat="1" ht="13.5" thickBot="1">
      <c r="A16"/>
      <c r="B16" s="44" t="s">
        <v>11</v>
      </c>
      <c r="C16" s="192">
        <v>-360.02636240999999</v>
      </c>
      <c r="D16" s="142">
        <v>-339.34246562999999</v>
      </c>
      <c r="E16" s="142">
        <v>-341.32461632999997</v>
      </c>
      <c r="F16" s="142">
        <v>-327.33749797999997</v>
      </c>
      <c r="G16" s="142">
        <v>-364.22247953999999</v>
      </c>
      <c r="H16" s="142">
        <v>-378.76660604</v>
      </c>
      <c r="I16" s="142">
        <v>-94.729956999999999</v>
      </c>
      <c r="J16" s="142">
        <f t="shared" si="0"/>
        <v>-100.575497</v>
      </c>
      <c r="K16" s="142">
        <v>-195.305454</v>
      </c>
      <c r="L16" s="142">
        <f t="shared" si="0"/>
        <v>-111.13120557000002</v>
      </c>
      <c r="M16" s="142">
        <v>-306.43665957000002</v>
      </c>
      <c r="N16" s="142">
        <f t="shared" si="0"/>
        <v>-110.83209542999998</v>
      </c>
      <c r="O16" s="142">
        <v>-417.268755</v>
      </c>
      <c r="P16" s="142">
        <v>-109.189553</v>
      </c>
      <c r="Q16" s="142">
        <f t="shared" si="1"/>
        <v>-109.52188700000001</v>
      </c>
      <c r="R16" s="142">
        <v>-218.71144000000001</v>
      </c>
      <c r="S16" s="142">
        <f t="shared" si="2"/>
        <v>-116.99560729999999</v>
      </c>
      <c r="T16" s="142">
        <v>-335.7070473</v>
      </c>
      <c r="U16" s="142">
        <f t="shared" si="10"/>
        <v>-126.98724242000003</v>
      </c>
      <c r="V16" s="142">
        <v>-462.69428972000003</v>
      </c>
      <c r="W16" s="142">
        <v>-125.93814190000001</v>
      </c>
      <c r="X16" s="142">
        <f t="shared" si="4"/>
        <v>-125.78476709999998</v>
      </c>
      <c r="Y16" s="142">
        <v>-251.72290899999999</v>
      </c>
      <c r="Z16" s="142">
        <f t="shared" si="4"/>
        <v>-136.26595900000004</v>
      </c>
      <c r="AA16" s="142">
        <v>-387.98886800000002</v>
      </c>
      <c r="AB16" s="142">
        <f t="shared" si="8"/>
        <v>-148.97681399999999</v>
      </c>
      <c r="AC16" s="142">
        <v>-536.96568200000002</v>
      </c>
      <c r="AD16" s="142">
        <v>-138.60426729</v>
      </c>
      <c r="AE16" s="142">
        <f t="shared" si="11"/>
        <v>-146.79814227999998</v>
      </c>
      <c r="AF16" s="142">
        <v>-285.40240956999997</v>
      </c>
      <c r="AG16" s="142">
        <f t="shared" si="11"/>
        <v>-141.76300744000002</v>
      </c>
      <c r="AH16" s="142">
        <v>-427.16541701</v>
      </c>
      <c r="AI16" s="142">
        <f t="shared" si="5"/>
        <v>-150.58636288999998</v>
      </c>
      <c r="AJ16" s="142">
        <v>-577.75177989999997</v>
      </c>
      <c r="AK16" s="142">
        <v>-148.79435476</v>
      </c>
      <c r="AL16" s="142">
        <f t="shared" si="6"/>
        <v>-151.13603946000003</v>
      </c>
      <c r="AM16" s="142">
        <v>-299.93039422000004</v>
      </c>
      <c r="AN16" s="142">
        <f t="shared" si="6"/>
        <v>-152.60559764999999</v>
      </c>
      <c r="AO16" s="142">
        <v>-452.53599187000003</v>
      </c>
      <c r="AP16" s="142">
        <f t="shared" si="6"/>
        <v>-172.50823477</v>
      </c>
      <c r="AQ16" s="142">
        <v>-625.04422664000003</v>
      </c>
      <c r="AR16" s="380">
        <v>-148.09571199999999</v>
      </c>
      <c r="AS16" s="312">
        <f t="shared" si="7"/>
        <v>-4.6953579732705863E-3</v>
      </c>
      <c r="AU16" s="212"/>
      <c r="AV16" s="213"/>
    </row>
    <row r="17" spans="1:48">
      <c r="B17" s="234" t="s">
        <v>131</v>
      </c>
      <c r="C17" s="180">
        <v>-272.67244225000002</v>
      </c>
      <c r="D17" s="126">
        <v>-252.81880861000002</v>
      </c>
      <c r="E17" s="126">
        <v>-252.01629334999998</v>
      </c>
      <c r="F17" s="126">
        <v>-229.85325257000002</v>
      </c>
      <c r="G17" s="126">
        <v>-207.84150291</v>
      </c>
      <c r="H17" s="126">
        <v>-214.50945228</v>
      </c>
      <c r="I17" s="126">
        <v>-53.59697465</v>
      </c>
      <c r="J17" s="126">
        <f t="shared" si="0"/>
        <v>-53.893965029999997</v>
      </c>
      <c r="K17" s="126">
        <v>-107.49093968</v>
      </c>
      <c r="L17" s="126">
        <f t="shared" si="0"/>
        <v>-54.121845340000021</v>
      </c>
      <c r="M17" s="126">
        <v>-161.61278502000002</v>
      </c>
      <c r="N17" s="126">
        <f t="shared" si="0"/>
        <v>-55.966111039999987</v>
      </c>
      <c r="O17" s="126">
        <v>-217.57889606000001</v>
      </c>
      <c r="P17" s="126">
        <v>-55.16895469</v>
      </c>
      <c r="Q17" s="126">
        <f t="shared" si="1"/>
        <v>-55.961364459999992</v>
      </c>
      <c r="R17" s="126">
        <v>-111.13031914999999</v>
      </c>
      <c r="S17" s="126">
        <f t="shared" si="2"/>
        <v>-56.643512470000019</v>
      </c>
      <c r="T17" s="126">
        <v>-167.77383162000001</v>
      </c>
      <c r="U17" s="126">
        <f t="shared" si="10"/>
        <v>-57.998454999999979</v>
      </c>
      <c r="V17" s="126">
        <v>-225.77228661999999</v>
      </c>
      <c r="W17" s="126">
        <v>-57.682251550000004</v>
      </c>
      <c r="X17" s="126">
        <f t="shared" si="4"/>
        <v>-58.036438630000006</v>
      </c>
      <c r="Y17" s="126">
        <v>-115.71869018000001</v>
      </c>
      <c r="Z17" s="126">
        <f t="shared" si="4"/>
        <v>-58.510251339999996</v>
      </c>
      <c r="AA17" s="126">
        <v>-174.22894152000001</v>
      </c>
      <c r="AB17" s="126">
        <f t="shared" si="8"/>
        <v>-59.824956499999985</v>
      </c>
      <c r="AC17" s="126">
        <v>-234.05389801999999</v>
      </c>
      <c r="AD17" s="126">
        <v>-56.764334840000004</v>
      </c>
      <c r="AE17" s="115">
        <f t="shared" si="11"/>
        <v>-57.767695160000002</v>
      </c>
      <c r="AF17" s="115">
        <v>-114.53203000000001</v>
      </c>
      <c r="AG17" s="115">
        <f t="shared" si="11"/>
        <v>-57.754829999999984</v>
      </c>
      <c r="AH17" s="115">
        <v>-172.28685999999999</v>
      </c>
      <c r="AI17" s="115">
        <f t="shared" si="5"/>
        <v>-60.927301470000003</v>
      </c>
      <c r="AJ17" s="115">
        <v>-233.21416146999999</v>
      </c>
      <c r="AK17" s="115">
        <v>-60.141381699999997</v>
      </c>
      <c r="AL17" s="115">
        <f t="shared" si="6"/>
        <v>-61.473886480000004</v>
      </c>
      <c r="AM17" s="115">
        <v>-121.61526818</v>
      </c>
      <c r="AN17" s="115">
        <f t="shared" si="6"/>
        <v>-62.475047490000023</v>
      </c>
      <c r="AO17" s="115">
        <v>-184.09031567000002</v>
      </c>
      <c r="AP17" s="115">
        <f t="shared" si="6"/>
        <v>-64.596483309999968</v>
      </c>
      <c r="AQ17" s="115">
        <v>-248.68679897999999</v>
      </c>
      <c r="AR17" s="117">
        <v>-61.207184099999999</v>
      </c>
      <c r="AS17" s="298">
        <f t="shared" si="7"/>
        <v>1.7721614799548258E-2</v>
      </c>
      <c r="AU17" s="212"/>
      <c r="AV17" s="213"/>
    </row>
    <row r="18" spans="1:48">
      <c r="B18" s="42" t="s">
        <v>130</v>
      </c>
      <c r="C18" s="228"/>
      <c r="D18" s="229"/>
      <c r="E18" s="229"/>
      <c r="F18" s="229"/>
      <c r="G18" s="115">
        <v>-23.377866409999999</v>
      </c>
      <c r="H18" s="115">
        <v>-24.71269672</v>
      </c>
      <c r="I18" s="115">
        <v>-6.6572765799999996</v>
      </c>
      <c r="J18" s="115">
        <f t="shared" si="0"/>
        <v>-6.6572600800000004</v>
      </c>
      <c r="K18" s="115">
        <v>-13.31453666</v>
      </c>
      <c r="L18" s="115">
        <f t="shared" si="0"/>
        <v>-6.6351173499999998</v>
      </c>
      <c r="M18" s="115">
        <v>-19.94965401</v>
      </c>
      <c r="N18" s="115">
        <f t="shared" si="0"/>
        <v>-6.6520255299999995</v>
      </c>
      <c r="O18" s="115">
        <v>-26.601679539999999</v>
      </c>
      <c r="P18" s="115">
        <v>-7.6129419699999996</v>
      </c>
      <c r="Q18" s="115">
        <f t="shared" si="1"/>
        <v>-7.6830291500000012</v>
      </c>
      <c r="R18" s="115">
        <v>-15.295971120000001</v>
      </c>
      <c r="S18" s="115">
        <f t="shared" si="2"/>
        <v>-12.218280029999999</v>
      </c>
      <c r="T18" s="115">
        <v>-27.51425115</v>
      </c>
      <c r="U18" s="115">
        <f t="shared" si="10"/>
        <v>-16.265981179999997</v>
      </c>
      <c r="V18" s="115">
        <v>-43.780232329999997</v>
      </c>
      <c r="W18" s="115">
        <v>-15.335430329999999</v>
      </c>
      <c r="X18" s="115">
        <f t="shared" si="4"/>
        <v>-16.381997230000003</v>
      </c>
      <c r="Y18" s="115">
        <v>-31.717427560000001</v>
      </c>
      <c r="Z18" s="115">
        <f t="shared" si="4"/>
        <v>-25.605621190000004</v>
      </c>
      <c r="AA18" s="115">
        <v>-57.323048750000005</v>
      </c>
      <c r="AB18" s="115">
        <f t="shared" si="8"/>
        <v>-32.606938289999995</v>
      </c>
      <c r="AC18" s="115">
        <v>-89.92998704</v>
      </c>
      <c r="AD18" s="115">
        <v>-29.599767829999998</v>
      </c>
      <c r="AE18" s="115">
        <f t="shared" si="11"/>
        <v>-31.996652170000004</v>
      </c>
      <c r="AF18" s="115">
        <v>-61.596420000000002</v>
      </c>
      <c r="AG18" s="115">
        <f t="shared" si="11"/>
        <v>-31.905790000000003</v>
      </c>
      <c r="AH18" s="115">
        <v>-93.502210000000005</v>
      </c>
      <c r="AI18" s="115">
        <f t="shared" si="5"/>
        <v>-32.157169419999988</v>
      </c>
      <c r="AJ18" s="115">
        <v>-125.65937941999999</v>
      </c>
      <c r="AK18" s="115">
        <v>-32.449557640000002</v>
      </c>
      <c r="AL18" s="115">
        <f t="shared" si="6"/>
        <v>-32.439364129999994</v>
      </c>
      <c r="AM18" s="115">
        <v>-64.888921769999996</v>
      </c>
      <c r="AN18" s="115">
        <f t="shared" si="6"/>
        <v>-32.122377940000007</v>
      </c>
      <c r="AO18" s="115">
        <v>-97.011299710000003</v>
      </c>
      <c r="AP18" s="115">
        <f t="shared" si="6"/>
        <v>-35.536435929999982</v>
      </c>
      <c r="AQ18" s="115">
        <v>-132.54773563999998</v>
      </c>
      <c r="AR18" s="117">
        <v>-23.1021517</v>
      </c>
      <c r="AS18" s="299">
        <f t="shared" si="7"/>
        <v>-0.28805957984701824</v>
      </c>
      <c r="AU18" s="212"/>
      <c r="AV18" s="213"/>
    </row>
    <row r="19" spans="1:48">
      <c r="B19" s="42" t="s">
        <v>108</v>
      </c>
      <c r="C19" s="175">
        <v>-1.75803091</v>
      </c>
      <c r="D19" s="115">
        <v>-1.7685715499999999</v>
      </c>
      <c r="E19" s="115">
        <v>-1.0468552600000001</v>
      </c>
      <c r="F19" s="115">
        <v>-1.1488950600000001</v>
      </c>
      <c r="G19" s="232">
        <v>-1.2392550599999999</v>
      </c>
      <c r="H19" s="232">
        <v>-1.58425919</v>
      </c>
      <c r="I19" s="232">
        <v>-0.46428482000000004</v>
      </c>
      <c r="J19" s="232">
        <f t="shared" si="0"/>
        <v>-0.50931824999999997</v>
      </c>
      <c r="K19" s="232">
        <v>-0.97360307000000001</v>
      </c>
      <c r="L19" s="232">
        <f t="shared" si="0"/>
        <v>-0.4984154999999999</v>
      </c>
      <c r="M19" s="232">
        <v>-1.4720185699999999</v>
      </c>
      <c r="N19" s="232">
        <f t="shared" si="0"/>
        <v>-0.55672883999999989</v>
      </c>
      <c r="O19" s="232">
        <v>-2.0287474099999998</v>
      </c>
      <c r="P19" s="232">
        <v>-0.62076128000000008</v>
      </c>
      <c r="Q19" s="232">
        <f t="shared" si="1"/>
        <v>-0.81005649000000013</v>
      </c>
      <c r="R19" s="232">
        <v>-1.4308177700000002</v>
      </c>
      <c r="S19" s="232">
        <f t="shared" si="2"/>
        <v>-0.8546375100000001</v>
      </c>
      <c r="T19" s="232">
        <v>-2.2854552800000003</v>
      </c>
      <c r="U19" s="232">
        <f t="shared" si="10"/>
        <v>-0.80328152999999958</v>
      </c>
      <c r="V19" s="232">
        <v>-3.0887368099999999</v>
      </c>
      <c r="W19" s="232">
        <v>-0.92380885999999995</v>
      </c>
      <c r="X19" s="232">
        <f t="shared" si="4"/>
        <v>-0.93678183000000004</v>
      </c>
      <c r="Y19" s="232">
        <v>-1.86059069</v>
      </c>
      <c r="Z19" s="232">
        <f t="shared" si="4"/>
        <v>-1.3839712800000004</v>
      </c>
      <c r="AA19" s="232">
        <v>-3.2445619700000004</v>
      </c>
      <c r="AB19" s="232">
        <f t="shared" si="8"/>
        <v>-1.7761815499999996</v>
      </c>
      <c r="AC19" s="232">
        <v>-5.0207435199999999</v>
      </c>
      <c r="AD19" s="232">
        <v>-1.7146757399999999</v>
      </c>
      <c r="AE19" s="232">
        <f t="shared" si="11"/>
        <v>-2.0118642600000003</v>
      </c>
      <c r="AF19" s="232">
        <v>-3.72654</v>
      </c>
      <c r="AG19" s="232">
        <f t="shared" si="11"/>
        <v>-2.5576999999999996</v>
      </c>
      <c r="AH19" s="232">
        <v>-6.2842399999999996</v>
      </c>
      <c r="AI19" s="232">
        <f t="shared" si="5"/>
        <v>-2.9274125700000004</v>
      </c>
      <c r="AJ19" s="232">
        <v>-9.21165257</v>
      </c>
      <c r="AK19" s="232">
        <v>-2.96805473</v>
      </c>
      <c r="AL19" s="232">
        <f t="shared" si="6"/>
        <v>-2.9707801900000006</v>
      </c>
      <c r="AM19" s="232">
        <v>-5.9388349200000006</v>
      </c>
      <c r="AN19" s="232">
        <f t="shared" si="6"/>
        <v>-2.9754719899999982</v>
      </c>
      <c r="AO19" s="232">
        <v>-8.9143069099999988</v>
      </c>
      <c r="AP19" s="232">
        <f t="shared" si="6"/>
        <v>-3.2265326500000011</v>
      </c>
      <c r="AQ19" s="232">
        <v>-12.14083956</v>
      </c>
      <c r="AR19" s="381">
        <v>-2.5642571300000001</v>
      </c>
      <c r="AS19" s="298">
        <f t="shared" si="7"/>
        <v>-0.13604789558580677</v>
      </c>
      <c r="AU19" s="212"/>
      <c r="AV19" s="213"/>
    </row>
    <row r="20" spans="1:48">
      <c r="B20" s="43" t="s">
        <v>9</v>
      </c>
      <c r="C20" s="174">
        <v>-72.807454880000009</v>
      </c>
      <c r="D20" s="114">
        <v>-74.684928969999987</v>
      </c>
      <c r="E20" s="114">
        <v>-78.232945290000004</v>
      </c>
      <c r="F20" s="114">
        <v>-84.078880659999996</v>
      </c>
      <c r="G20" s="230">
        <v>-115.79431373999999</v>
      </c>
      <c r="H20" s="230">
        <v>-118.37599722</v>
      </c>
      <c r="I20" s="230">
        <v>-29.87384402</v>
      </c>
      <c r="J20" s="230">
        <f t="shared" si="0"/>
        <v>-35.561149530000002</v>
      </c>
      <c r="K20" s="230">
        <v>-65.434993550000002</v>
      </c>
      <c r="L20" s="230">
        <f t="shared" si="0"/>
        <v>-45.95244744</v>
      </c>
      <c r="M20" s="230">
        <v>-111.38744099</v>
      </c>
      <c r="N20" s="230">
        <f t="shared" si="0"/>
        <v>-41.984473419999986</v>
      </c>
      <c r="O20" s="230">
        <v>-153.37191440999999</v>
      </c>
      <c r="P20" s="230">
        <v>-39.836089959999995</v>
      </c>
      <c r="Q20" s="230">
        <f t="shared" si="1"/>
        <v>-40.266887820000008</v>
      </c>
      <c r="R20" s="230">
        <v>-80.102977780000003</v>
      </c>
      <c r="S20" s="230">
        <f t="shared" si="2"/>
        <v>-42.036514659999995</v>
      </c>
      <c r="T20" s="230">
        <v>-122.13949244</v>
      </c>
      <c r="U20" s="230">
        <f t="shared" si="10"/>
        <v>-44.919606070000015</v>
      </c>
      <c r="V20" s="230">
        <v>-167.05909851000001</v>
      </c>
      <c r="W20" s="230">
        <v>-44.448317729999999</v>
      </c>
      <c r="X20" s="230">
        <f t="shared" si="4"/>
        <v>-45.068382670000005</v>
      </c>
      <c r="Y20" s="230">
        <v>-89.516700400000005</v>
      </c>
      <c r="Z20" s="230">
        <f t="shared" si="4"/>
        <v>-45.418294679999988</v>
      </c>
      <c r="AA20" s="230">
        <v>-134.93499507999999</v>
      </c>
      <c r="AB20" s="230">
        <f t="shared" si="8"/>
        <v>-47.013060899999999</v>
      </c>
      <c r="AC20" s="230">
        <v>-181.94805597999999</v>
      </c>
      <c r="AD20" s="230">
        <v>-45.708759690000001</v>
      </c>
      <c r="AE20" s="230">
        <f t="shared" si="11"/>
        <v>-46.411320310000001</v>
      </c>
      <c r="AF20" s="230">
        <v>-92.120080000000002</v>
      </c>
      <c r="AG20" s="230">
        <f t="shared" si="11"/>
        <v>-43.686460000000011</v>
      </c>
      <c r="AH20" s="230">
        <v>-135.80654000000001</v>
      </c>
      <c r="AI20" s="230">
        <f t="shared" si="5"/>
        <v>-45.835953660000001</v>
      </c>
      <c r="AJ20" s="230">
        <v>-181.64249366000001</v>
      </c>
      <c r="AK20" s="230">
        <v>-45.975012649999996</v>
      </c>
      <c r="AL20" s="230">
        <f t="shared" si="6"/>
        <v>-49.197792640000003</v>
      </c>
      <c r="AM20" s="230">
        <v>-95.172805289999999</v>
      </c>
      <c r="AN20" s="230">
        <f t="shared" si="6"/>
        <v>-49.951235310000001</v>
      </c>
      <c r="AO20" s="230">
        <v>-145.1240406</v>
      </c>
      <c r="AP20" s="230">
        <f t="shared" si="6"/>
        <v>-60.742808269999983</v>
      </c>
      <c r="AQ20" s="230">
        <v>-205.86684886999998</v>
      </c>
      <c r="AR20" s="382">
        <v>-53.574553000000002</v>
      </c>
      <c r="AS20" s="298">
        <f t="shared" si="7"/>
        <v>0.16529718888505851</v>
      </c>
      <c r="AU20" s="212"/>
      <c r="AV20" s="213"/>
    </row>
    <row r="21" spans="1:48">
      <c r="B21" s="43" t="s">
        <v>105</v>
      </c>
      <c r="C21" s="174">
        <v>-12.18027221</v>
      </c>
      <c r="D21" s="114">
        <v>-9.498363079999999</v>
      </c>
      <c r="E21" s="114">
        <v>-9.6292635400000002</v>
      </c>
      <c r="F21" s="114">
        <v>-11.80940421</v>
      </c>
      <c r="G21" s="230">
        <v>-14.11253396</v>
      </c>
      <c r="H21" s="230">
        <v>-16.417811520000001</v>
      </c>
      <c r="I21" s="230">
        <v>-3.4551556999999997</v>
      </c>
      <c r="J21" s="230">
        <f t="shared" si="0"/>
        <v>-3.1673806300000003</v>
      </c>
      <c r="K21" s="230">
        <v>-6.62253633</v>
      </c>
      <c r="L21" s="230">
        <f t="shared" si="0"/>
        <v>-3.2137101200000009</v>
      </c>
      <c r="M21" s="230">
        <v>-9.8362464500000009</v>
      </c>
      <c r="N21" s="230">
        <f t="shared" si="0"/>
        <v>-4.7450823199999999</v>
      </c>
      <c r="O21" s="230">
        <v>-14.581328770000001</v>
      </c>
      <c r="P21" s="230">
        <v>-5.2190383899999997</v>
      </c>
      <c r="Q21" s="230">
        <f t="shared" si="1"/>
        <v>-4.0401112699999988</v>
      </c>
      <c r="R21" s="230">
        <v>-9.2591496599999985</v>
      </c>
      <c r="S21" s="230">
        <f t="shared" si="2"/>
        <v>-4.4470487700000021</v>
      </c>
      <c r="T21" s="230">
        <v>-13.706198430000001</v>
      </c>
      <c r="U21" s="230">
        <f t="shared" si="10"/>
        <v>-6.2034162800000026</v>
      </c>
      <c r="V21" s="230">
        <v>-19.909614710000003</v>
      </c>
      <c r="W21" s="230">
        <v>-6.7794919299999998</v>
      </c>
      <c r="X21" s="230">
        <f t="shared" si="4"/>
        <v>-4.5907903200000009</v>
      </c>
      <c r="Y21" s="230">
        <v>-11.370282250000001</v>
      </c>
      <c r="Z21" s="230">
        <f t="shared" si="4"/>
        <v>-4.5668171599999994</v>
      </c>
      <c r="AA21" s="230">
        <v>-15.93709941</v>
      </c>
      <c r="AB21" s="230">
        <f t="shared" si="8"/>
        <v>-6.9746161600000018</v>
      </c>
      <c r="AC21" s="230">
        <v>-22.911715570000002</v>
      </c>
      <c r="AD21" s="230">
        <v>-4.0552003000000001</v>
      </c>
      <c r="AE21" s="230">
        <f t="shared" si="11"/>
        <v>-6.7060296999999993</v>
      </c>
      <c r="AF21" s="230">
        <v>-10.761229999999999</v>
      </c>
      <c r="AG21" s="230">
        <f t="shared" si="11"/>
        <v>-5.0375300000000003</v>
      </c>
      <c r="AH21" s="230">
        <v>-15.79876</v>
      </c>
      <c r="AI21" s="230">
        <f t="shared" si="5"/>
        <v>-7.7564591099999998</v>
      </c>
      <c r="AJ21" s="230">
        <v>-23.555219109999999</v>
      </c>
      <c r="AK21" s="230">
        <v>-6.6247183999999999</v>
      </c>
      <c r="AL21" s="230">
        <f t="shared" si="6"/>
        <v>-4.4703939799999999</v>
      </c>
      <c r="AM21" s="230">
        <v>-11.09511238</v>
      </c>
      <c r="AN21" s="230">
        <f t="shared" si="6"/>
        <v>-4.5777448700000001</v>
      </c>
      <c r="AO21" s="230">
        <v>-15.67285725</v>
      </c>
      <c r="AP21" s="230">
        <f t="shared" si="6"/>
        <v>-7.5223185500000014</v>
      </c>
      <c r="AQ21" s="230">
        <v>-23.195175800000001</v>
      </c>
      <c r="AR21" s="382">
        <v>-6.9828341399999996</v>
      </c>
      <c r="AS21" s="298">
        <f t="shared" si="7"/>
        <v>5.4057503787632744E-2</v>
      </c>
      <c r="AU21" s="212"/>
      <c r="AV21" s="213"/>
    </row>
    <row r="22" spans="1:48" ht="13.5" thickBot="1">
      <c r="A22" s="36"/>
      <c r="B22" s="42" t="s">
        <v>109</v>
      </c>
      <c r="C22" s="193">
        <v>-0.60816216000000001</v>
      </c>
      <c r="D22" s="158">
        <v>-0.57179342</v>
      </c>
      <c r="E22" s="158">
        <v>-0.39925889000000003</v>
      </c>
      <c r="F22" s="158">
        <v>-0.44706547999999996</v>
      </c>
      <c r="G22" s="231">
        <v>-1.8570074599999999</v>
      </c>
      <c r="H22" s="231">
        <v>-3.1663891099999999</v>
      </c>
      <c r="I22" s="231">
        <v>-0.68242168000000003</v>
      </c>
      <c r="J22" s="231">
        <f t="shared" si="0"/>
        <v>-0.78642257999999998</v>
      </c>
      <c r="K22" s="231">
        <v>-1.46884426</v>
      </c>
      <c r="L22" s="231">
        <f t="shared" si="0"/>
        <v>-0.70967026999999971</v>
      </c>
      <c r="M22" s="231">
        <v>-2.1785145299999997</v>
      </c>
      <c r="N22" s="231">
        <f t="shared" si="0"/>
        <v>-0.92767474000000005</v>
      </c>
      <c r="O22" s="231">
        <v>-3.1061892699999998</v>
      </c>
      <c r="P22" s="231">
        <v>-0.73176693999999998</v>
      </c>
      <c r="Q22" s="231">
        <f t="shared" si="1"/>
        <v>-0.76043761999999981</v>
      </c>
      <c r="R22" s="231">
        <v>-1.4922045599999998</v>
      </c>
      <c r="S22" s="231">
        <f t="shared" si="2"/>
        <v>-0.79561382000000025</v>
      </c>
      <c r="T22" s="231">
        <v>-2.28781838</v>
      </c>
      <c r="U22" s="231">
        <f t="shared" si="10"/>
        <v>-0.79650235999999985</v>
      </c>
      <c r="V22" s="231">
        <v>-3.0843207399999999</v>
      </c>
      <c r="W22" s="231">
        <v>-0.76884149999999996</v>
      </c>
      <c r="X22" s="231">
        <f t="shared" si="4"/>
        <v>-0.77037618999999991</v>
      </c>
      <c r="Y22" s="231">
        <v>-1.5392176899999999</v>
      </c>
      <c r="Z22" s="231">
        <f t="shared" si="4"/>
        <v>-0.78100404000000023</v>
      </c>
      <c r="AA22" s="231">
        <v>-2.3202217300000001</v>
      </c>
      <c r="AB22" s="231">
        <f t="shared" si="8"/>
        <v>-0.78106056999999973</v>
      </c>
      <c r="AC22" s="231">
        <v>-3.1012822999999998</v>
      </c>
      <c r="AD22" s="231">
        <v>-0.76152888999999391</v>
      </c>
      <c r="AE22" s="231">
        <f t="shared" si="11"/>
        <v>-1.9045811100000063</v>
      </c>
      <c r="AF22" s="231">
        <v>-2.6661100000000002</v>
      </c>
      <c r="AG22" s="231">
        <f t="shared" si="11"/>
        <v>-0.82069999999999999</v>
      </c>
      <c r="AH22" s="231">
        <v>-3.4868100000000002</v>
      </c>
      <c r="AI22" s="231">
        <f t="shared" si="5"/>
        <v>-0.98206366999999961</v>
      </c>
      <c r="AJ22" s="231">
        <v>-4.4688736699999998</v>
      </c>
      <c r="AK22" s="231">
        <v>-0.63562964</v>
      </c>
      <c r="AL22" s="231">
        <f t="shared" si="6"/>
        <v>-0.58382203999999993</v>
      </c>
      <c r="AM22" s="231">
        <v>-1.2194516799999999</v>
      </c>
      <c r="AN22" s="231">
        <f t="shared" si="6"/>
        <v>-0.50372005000000009</v>
      </c>
      <c r="AO22" s="231">
        <v>-1.72317173</v>
      </c>
      <c r="AP22" s="231">
        <f t="shared" si="6"/>
        <v>-0.88365605999999963</v>
      </c>
      <c r="AQ22" s="231">
        <v>-2.6068277899999996</v>
      </c>
      <c r="AR22" s="318">
        <v>-0.66473154999999995</v>
      </c>
      <c r="AS22" s="298">
        <f t="shared" si="7"/>
        <v>4.5784381609391245E-2</v>
      </c>
      <c r="AU22" s="212"/>
      <c r="AV22" s="213"/>
    </row>
    <row r="23" spans="1:48" s="36" customFormat="1" ht="13.5" thickBot="1">
      <c r="A23"/>
      <c r="B23" s="44" t="s">
        <v>106</v>
      </c>
      <c r="C23" s="192">
        <v>888.65188619000003</v>
      </c>
      <c r="D23" s="142">
        <v>1044.2319396600001</v>
      </c>
      <c r="E23" s="142">
        <v>922.34455151999998</v>
      </c>
      <c r="F23" s="142">
        <v>864.24541346000001</v>
      </c>
      <c r="G23" s="142">
        <v>1183.5165554299999</v>
      </c>
      <c r="H23" s="142">
        <v>1292.7929083900001</v>
      </c>
      <c r="I23" s="142">
        <v>302.65979100000004</v>
      </c>
      <c r="J23" s="142">
        <f t="shared" si="0"/>
        <v>352.25538399999982</v>
      </c>
      <c r="K23" s="142">
        <v>654.91517499999986</v>
      </c>
      <c r="L23" s="142">
        <f t="shared" si="0"/>
        <v>495.67476807000025</v>
      </c>
      <c r="M23" s="142">
        <v>1150.5899430700001</v>
      </c>
      <c r="N23" s="142">
        <f t="shared" si="0"/>
        <v>428.36944433999884</v>
      </c>
      <c r="O23" s="142">
        <v>1578.959387409999</v>
      </c>
      <c r="P23" s="142">
        <v>814.9350959999997</v>
      </c>
      <c r="Q23" s="142">
        <f t="shared" si="1"/>
        <v>563.93324100000018</v>
      </c>
      <c r="R23" s="142">
        <v>1378.8683369999999</v>
      </c>
      <c r="S23" s="142">
        <f t="shared" si="2"/>
        <v>554.44705988999999</v>
      </c>
      <c r="T23" s="142">
        <v>1933.3153968899999</v>
      </c>
      <c r="U23" s="142">
        <f t="shared" si="10"/>
        <v>1227.3636515199998</v>
      </c>
      <c r="V23" s="142">
        <v>3160.6790484099997</v>
      </c>
      <c r="W23" s="142">
        <v>967.33472095999991</v>
      </c>
      <c r="X23" s="142">
        <f t="shared" si="4"/>
        <v>1287.8518940399988</v>
      </c>
      <c r="Y23" s="142">
        <v>2255.1866149999987</v>
      </c>
      <c r="Z23" s="142">
        <f t="shared" si="4"/>
        <v>1294.1267709999993</v>
      </c>
      <c r="AA23" s="142">
        <v>3549.313385999998</v>
      </c>
      <c r="AB23" s="142">
        <f t="shared" si="8"/>
        <v>941.15343619000214</v>
      </c>
      <c r="AC23" s="142">
        <v>4490.4668221900001</v>
      </c>
      <c r="AD23" s="142">
        <v>883.35141522999993</v>
      </c>
      <c r="AE23" s="142">
        <f t="shared" si="11"/>
        <v>879.04312978000007</v>
      </c>
      <c r="AF23" s="142">
        <v>1762.39454501</v>
      </c>
      <c r="AG23" s="142">
        <f t="shared" si="11"/>
        <v>862.81187430999944</v>
      </c>
      <c r="AH23" s="142">
        <v>2625.2064193199994</v>
      </c>
      <c r="AI23" s="142">
        <f t="shared" si="5"/>
        <v>855.08019399000068</v>
      </c>
      <c r="AJ23" s="142">
        <v>3480.2866133100001</v>
      </c>
      <c r="AK23" s="142">
        <v>723.8802560400004</v>
      </c>
      <c r="AL23" s="142">
        <f t="shared" si="6"/>
        <v>689.13489325999944</v>
      </c>
      <c r="AM23" s="142">
        <v>1413.0151492999998</v>
      </c>
      <c r="AN23" s="142">
        <f t="shared" si="6"/>
        <v>698.13194282999939</v>
      </c>
      <c r="AO23" s="142">
        <v>2111.1470921299992</v>
      </c>
      <c r="AP23" s="142">
        <f t="shared" si="6"/>
        <v>626.31082121000009</v>
      </c>
      <c r="AQ23" s="142">
        <v>2737.4579133399993</v>
      </c>
      <c r="AR23" s="380">
        <v>534.59285999999997</v>
      </c>
      <c r="AS23" s="312">
        <f t="shared" si="7"/>
        <v>-0.261489928010332</v>
      </c>
      <c r="AU23" s="212"/>
      <c r="AV23" s="213"/>
    </row>
    <row r="24" spans="1:48">
      <c r="B24" s="234" t="s">
        <v>131</v>
      </c>
      <c r="C24" s="180">
        <v>605.17386818</v>
      </c>
      <c r="D24" s="126">
        <v>542.80285062999997</v>
      </c>
      <c r="E24" s="126">
        <v>564.95705458999998</v>
      </c>
      <c r="F24" s="126">
        <v>514.45726396999999</v>
      </c>
      <c r="G24" s="232">
        <v>797.49064819</v>
      </c>
      <c r="H24" s="232">
        <v>926.82988243</v>
      </c>
      <c r="I24" s="232">
        <v>175.53361522</v>
      </c>
      <c r="J24" s="232">
        <f t="shared" si="0"/>
        <v>268.54110849</v>
      </c>
      <c r="K24" s="232">
        <v>444.07472371</v>
      </c>
      <c r="L24" s="232">
        <f t="shared" si="0"/>
        <v>397.75554218000008</v>
      </c>
      <c r="M24" s="232">
        <v>841.83026589000008</v>
      </c>
      <c r="N24" s="232">
        <f t="shared" si="0"/>
        <v>264.1509143699999</v>
      </c>
      <c r="O24" s="232">
        <v>1105.98118026</v>
      </c>
      <c r="P24" s="232">
        <v>515.18689310000002</v>
      </c>
      <c r="Q24" s="232">
        <f t="shared" si="1"/>
        <v>708.86210717999995</v>
      </c>
      <c r="R24" s="232">
        <v>1224.04900028</v>
      </c>
      <c r="S24" s="232">
        <f t="shared" si="2"/>
        <v>591.30571295000004</v>
      </c>
      <c r="T24" s="232">
        <v>1815.35471323</v>
      </c>
      <c r="U24" s="232">
        <f t="shared" si="10"/>
        <v>568.05884098000024</v>
      </c>
      <c r="V24" s="232">
        <v>2383.4135542100003</v>
      </c>
      <c r="W24" s="232">
        <v>871.20729801999994</v>
      </c>
      <c r="X24" s="232">
        <f t="shared" si="4"/>
        <v>1113.0732405899998</v>
      </c>
      <c r="Y24" s="232">
        <v>1984.2805386099999</v>
      </c>
      <c r="Z24" s="232">
        <f t="shared" si="4"/>
        <v>1130.2626196900001</v>
      </c>
      <c r="AA24" s="232">
        <v>3114.5431583</v>
      </c>
      <c r="AB24" s="232">
        <f t="shared" si="8"/>
        <v>741.81836191999992</v>
      </c>
      <c r="AC24" s="232">
        <v>3856.3615202199999</v>
      </c>
      <c r="AD24" s="232">
        <v>714.44533872</v>
      </c>
      <c r="AE24" s="232">
        <f t="shared" si="11"/>
        <v>786.35266128000001</v>
      </c>
      <c r="AF24" s="232">
        <v>1500.798</v>
      </c>
      <c r="AG24" s="232">
        <f t="shared" si="11"/>
        <v>775.54000000000019</v>
      </c>
      <c r="AH24" s="232">
        <v>2276.3380000000002</v>
      </c>
      <c r="AI24" s="232">
        <f t="shared" si="5"/>
        <v>693.18274590999999</v>
      </c>
      <c r="AJ24" s="232">
        <v>2969.5207459100002</v>
      </c>
      <c r="AK24" s="331">
        <v>480.6623055</v>
      </c>
      <c r="AL24" s="336">
        <f t="shared" si="6"/>
        <v>540.78962875000002</v>
      </c>
      <c r="AM24" s="336">
        <v>1021.45193425</v>
      </c>
      <c r="AN24" s="336">
        <f t="shared" si="6"/>
        <v>564.19932096000002</v>
      </c>
      <c r="AO24" s="336">
        <v>1585.65125521</v>
      </c>
      <c r="AP24" s="336">
        <f t="shared" si="6"/>
        <v>438.66384843999981</v>
      </c>
      <c r="AQ24" s="336">
        <v>2024.3151036499999</v>
      </c>
      <c r="AR24" s="383">
        <v>299.59801399999998</v>
      </c>
      <c r="AS24" s="298">
        <f t="shared" si="7"/>
        <v>-0.37669750556297787</v>
      </c>
      <c r="AU24" s="212"/>
      <c r="AV24" s="213"/>
    </row>
    <row r="25" spans="1:48">
      <c r="B25" s="42" t="s">
        <v>130</v>
      </c>
      <c r="C25" s="228"/>
      <c r="D25" s="229"/>
      <c r="E25" s="229"/>
      <c r="F25" s="229"/>
      <c r="G25" s="232">
        <v>62.17192432999996</v>
      </c>
      <c r="H25" s="232">
        <v>58.895890890000004</v>
      </c>
      <c r="I25" s="232">
        <v>13.497084559999999</v>
      </c>
      <c r="J25" s="232">
        <f t="shared" si="0"/>
        <v>10.951782140000001</v>
      </c>
      <c r="K25" s="232">
        <v>24.4488667</v>
      </c>
      <c r="L25" s="232">
        <f t="shared" si="0"/>
        <v>2.3612311800000008</v>
      </c>
      <c r="M25" s="232">
        <v>26.810097880000001</v>
      </c>
      <c r="N25" s="232">
        <f t="shared" si="0"/>
        <v>26.513614779999997</v>
      </c>
      <c r="O25" s="232">
        <v>53.323712659999998</v>
      </c>
      <c r="P25" s="232">
        <v>24.24048655</v>
      </c>
      <c r="Q25" s="232">
        <f t="shared" si="1"/>
        <v>35.835716150000003</v>
      </c>
      <c r="R25" s="232">
        <v>60.076202700000003</v>
      </c>
      <c r="S25" s="232">
        <f t="shared" si="2"/>
        <v>29.997408470000003</v>
      </c>
      <c r="T25" s="232">
        <v>90.073611170000007</v>
      </c>
      <c r="U25" s="232">
        <f t="shared" si="10"/>
        <v>37.530471800000001</v>
      </c>
      <c r="V25" s="232">
        <v>127.60408297000001</v>
      </c>
      <c r="W25" s="232">
        <v>60.367549440000005</v>
      </c>
      <c r="X25" s="232">
        <f t="shared" si="4"/>
        <v>48.87077961</v>
      </c>
      <c r="Y25" s="232">
        <v>109.23832905</v>
      </c>
      <c r="Z25" s="232">
        <f t="shared" si="4"/>
        <v>48.285476729999999</v>
      </c>
      <c r="AA25" s="232">
        <v>157.52380578</v>
      </c>
      <c r="AB25" s="232">
        <f t="shared" si="8"/>
        <v>70.067836869999979</v>
      </c>
      <c r="AC25" s="232">
        <v>227.59164264999998</v>
      </c>
      <c r="AD25" s="232">
        <v>56.717963979999993</v>
      </c>
      <c r="AE25" s="232">
        <f t="shared" si="11"/>
        <v>31.377036020000006</v>
      </c>
      <c r="AF25" s="232">
        <v>88.094999999999999</v>
      </c>
      <c r="AG25" s="232">
        <f t="shared" si="11"/>
        <v>35.277000000000001</v>
      </c>
      <c r="AH25" s="232">
        <v>123.372</v>
      </c>
      <c r="AI25" s="232">
        <f t="shared" si="5"/>
        <v>46.227312249999997</v>
      </c>
      <c r="AJ25" s="232">
        <v>169.59931225</v>
      </c>
      <c r="AK25" s="260">
        <v>59.021924070000004</v>
      </c>
      <c r="AL25" s="260">
        <f t="shared" si="6"/>
        <v>33.618564630000002</v>
      </c>
      <c r="AM25" s="260">
        <v>92.640488700000006</v>
      </c>
      <c r="AN25" s="260">
        <f t="shared" si="6"/>
        <v>30.131880539999997</v>
      </c>
      <c r="AO25" s="260">
        <v>122.77236924</v>
      </c>
      <c r="AP25" s="260">
        <f t="shared" si="6"/>
        <v>34.902992959999992</v>
      </c>
      <c r="AQ25" s="260">
        <v>157.6753622</v>
      </c>
      <c r="AR25" s="384">
        <v>35.769384000000002</v>
      </c>
      <c r="AS25" s="298">
        <f t="shared" si="7"/>
        <v>-0.39396445365661903</v>
      </c>
      <c r="AU25" s="212"/>
      <c r="AV25" s="213"/>
    </row>
    <row r="26" spans="1:48">
      <c r="B26" s="42" t="s">
        <v>108</v>
      </c>
      <c r="C26" s="175">
        <v>111.72001088</v>
      </c>
      <c r="D26" s="115">
        <v>120.36710722999999</v>
      </c>
      <c r="E26" s="115">
        <v>108.02376667</v>
      </c>
      <c r="F26" s="115">
        <v>83.379066100000003</v>
      </c>
      <c r="G26" s="230">
        <v>49.38165128</v>
      </c>
      <c r="H26" s="230">
        <v>75.510060320000008</v>
      </c>
      <c r="I26" s="230">
        <v>29.146689510000002</v>
      </c>
      <c r="J26" s="230">
        <f t="shared" si="0"/>
        <v>26.549656039999995</v>
      </c>
      <c r="K26" s="230">
        <v>55.696345549999997</v>
      </c>
      <c r="L26" s="230">
        <f t="shared" si="0"/>
        <v>26.258384580000005</v>
      </c>
      <c r="M26" s="230">
        <v>81.954730130000002</v>
      </c>
      <c r="N26" s="230">
        <f t="shared" si="0"/>
        <v>-22.350019620000005</v>
      </c>
      <c r="O26" s="230">
        <v>59.604710509999997</v>
      </c>
      <c r="P26" s="230">
        <v>37.540338380000001</v>
      </c>
      <c r="Q26" s="230">
        <f t="shared" si="1"/>
        <v>-203.49373373</v>
      </c>
      <c r="R26" s="230">
        <v>-165.95339534999999</v>
      </c>
      <c r="S26" s="230">
        <f t="shared" si="2"/>
        <v>-12.110243499999996</v>
      </c>
      <c r="T26" s="230">
        <v>-178.06363884999999</v>
      </c>
      <c r="U26" s="230">
        <f t="shared" si="10"/>
        <v>420.46844917999999</v>
      </c>
      <c r="V26" s="230">
        <v>242.40481033</v>
      </c>
      <c r="W26" s="230">
        <v>-103.45524503</v>
      </c>
      <c r="X26" s="230">
        <f t="shared" si="4"/>
        <v>-39.698361259999999</v>
      </c>
      <c r="Y26" s="230">
        <v>-143.15360629</v>
      </c>
      <c r="Z26" s="230">
        <f t="shared" si="4"/>
        <v>-21.443332879999986</v>
      </c>
      <c r="AA26" s="230">
        <v>-164.59693916999998</v>
      </c>
      <c r="AB26" s="230">
        <f t="shared" si="8"/>
        <v>-32.324323759999999</v>
      </c>
      <c r="AC26" s="230">
        <v>-196.92126292999998</v>
      </c>
      <c r="AD26" s="230">
        <v>6.80711713</v>
      </c>
      <c r="AE26" s="230">
        <f t="shared" si="11"/>
        <v>9.0798828700000005</v>
      </c>
      <c r="AF26" s="230">
        <v>15.887</v>
      </c>
      <c r="AG26" s="230">
        <f t="shared" si="11"/>
        <v>-16.853000000000002</v>
      </c>
      <c r="AH26" s="230">
        <v>-0.96599999999999997</v>
      </c>
      <c r="AI26" s="230">
        <f t="shared" si="5"/>
        <v>7.8748736099999999</v>
      </c>
      <c r="AJ26" s="230">
        <v>6.9088736099999997</v>
      </c>
      <c r="AK26" s="260">
        <v>36.607270040000003</v>
      </c>
      <c r="AL26" s="260">
        <f t="shared" si="6"/>
        <v>57.826776929999994</v>
      </c>
      <c r="AM26" s="260">
        <v>94.434046969999997</v>
      </c>
      <c r="AN26" s="260">
        <f t="shared" si="6"/>
        <v>19.768177609999995</v>
      </c>
      <c r="AO26" s="260">
        <v>114.20222457999999</v>
      </c>
      <c r="AP26" s="260">
        <f t="shared" si="6"/>
        <v>20.160661590000032</v>
      </c>
      <c r="AQ26" s="260">
        <v>134.36288617000002</v>
      </c>
      <c r="AR26" s="384">
        <v>49.363109399999999</v>
      </c>
      <c r="AS26" s="298">
        <f t="shared" si="7"/>
        <v>0.34845098654070505</v>
      </c>
      <c r="AU26" s="212"/>
      <c r="AV26" s="213"/>
    </row>
    <row r="27" spans="1:48">
      <c r="B27" s="42" t="s">
        <v>9</v>
      </c>
      <c r="C27" s="174">
        <v>252.98219979000001</v>
      </c>
      <c r="D27" s="114">
        <v>248.28060257999999</v>
      </c>
      <c r="E27" s="114">
        <v>158.62000397</v>
      </c>
      <c r="F27" s="114">
        <v>242.40711758</v>
      </c>
      <c r="G27" s="230">
        <v>257.76189689</v>
      </c>
      <c r="H27" s="230">
        <v>232.41969268</v>
      </c>
      <c r="I27" s="230">
        <v>81.261700099999999</v>
      </c>
      <c r="J27" s="230">
        <f t="shared" si="0"/>
        <v>49.302504140000011</v>
      </c>
      <c r="K27" s="230">
        <v>130.56420424000001</v>
      </c>
      <c r="L27" s="230">
        <f t="shared" si="0"/>
        <v>66.260548399999976</v>
      </c>
      <c r="M27" s="230">
        <v>196.82475263999999</v>
      </c>
      <c r="N27" s="230">
        <f t="shared" si="0"/>
        <v>134.52207178000003</v>
      </c>
      <c r="O27" s="230">
        <v>331.34682442000002</v>
      </c>
      <c r="P27" s="230">
        <v>165.17087576</v>
      </c>
      <c r="Q27" s="230">
        <f t="shared" si="1"/>
        <v>59.492041549999982</v>
      </c>
      <c r="R27" s="230">
        <v>224.66291730999998</v>
      </c>
      <c r="S27" s="230">
        <f t="shared" si="2"/>
        <v>-13.17625683</v>
      </c>
      <c r="T27" s="230">
        <v>211.48666047999998</v>
      </c>
      <c r="U27" s="230">
        <f t="shared" si="10"/>
        <v>86.118208609999982</v>
      </c>
      <c r="V27" s="230">
        <v>297.60486908999997</v>
      </c>
      <c r="W27" s="230">
        <v>134.10482954</v>
      </c>
      <c r="X27" s="230">
        <f t="shared" si="4"/>
        <v>161.42295128999999</v>
      </c>
      <c r="Y27" s="230">
        <v>295.52778082999998</v>
      </c>
      <c r="Z27" s="230">
        <f t="shared" si="4"/>
        <v>118.13695156000006</v>
      </c>
      <c r="AA27" s="230">
        <v>413.66473239000004</v>
      </c>
      <c r="AB27" s="230">
        <f t="shared" si="8"/>
        <v>165.40040359999989</v>
      </c>
      <c r="AC27" s="230">
        <v>579.06513598999993</v>
      </c>
      <c r="AD27" s="230">
        <v>111.03153938</v>
      </c>
      <c r="AE27" s="230">
        <f t="shared" si="11"/>
        <v>64.878460619999998</v>
      </c>
      <c r="AF27" s="230">
        <v>175.91</v>
      </c>
      <c r="AG27" s="230">
        <f t="shared" si="11"/>
        <v>81.381999999999977</v>
      </c>
      <c r="AH27" s="230">
        <v>257.29199999999997</v>
      </c>
      <c r="AI27" s="230">
        <f t="shared" si="5"/>
        <v>112.65848054999998</v>
      </c>
      <c r="AJ27" s="230">
        <v>369.95048054999995</v>
      </c>
      <c r="AK27" s="260">
        <v>144.52344746</v>
      </c>
      <c r="AL27" s="260">
        <f t="shared" si="6"/>
        <v>67.857581549999992</v>
      </c>
      <c r="AM27" s="260">
        <v>212.38102900999999</v>
      </c>
      <c r="AN27" s="260">
        <f t="shared" si="6"/>
        <v>92.956999910000008</v>
      </c>
      <c r="AO27" s="260">
        <v>305.33802892</v>
      </c>
      <c r="AP27" s="260">
        <f t="shared" si="6"/>
        <v>134.66681245000001</v>
      </c>
      <c r="AQ27" s="260">
        <v>440.00484137000001</v>
      </c>
      <c r="AR27" s="384">
        <v>131.17462499999999</v>
      </c>
      <c r="AS27" s="298">
        <f t="shared" si="7"/>
        <v>-9.2364406569353297E-2</v>
      </c>
      <c r="AU27" s="212"/>
      <c r="AV27" s="213"/>
    </row>
    <row r="28" spans="1:48">
      <c r="B28" s="42" t="s">
        <v>105</v>
      </c>
      <c r="C28" s="174">
        <v>-19.246810079999999</v>
      </c>
      <c r="D28" s="114">
        <v>165.23706659000001</v>
      </c>
      <c r="E28" s="114">
        <v>120.73675780000001</v>
      </c>
      <c r="F28" s="114">
        <v>57.294588689999998</v>
      </c>
      <c r="G28" s="230">
        <v>50.997977800000001</v>
      </c>
      <c r="H28" s="230">
        <v>37.91529199</v>
      </c>
      <c r="I28" s="230">
        <v>9.3462018000000011</v>
      </c>
      <c r="J28" s="230">
        <f t="shared" si="0"/>
        <v>11.236238719999998</v>
      </c>
      <c r="K28" s="230">
        <v>20.582440519999999</v>
      </c>
      <c r="L28" s="230">
        <f t="shared" si="0"/>
        <v>11.383996080000003</v>
      </c>
      <c r="M28" s="230">
        <v>31.966436600000002</v>
      </c>
      <c r="N28" s="230">
        <f t="shared" si="0"/>
        <v>40.508498170000003</v>
      </c>
      <c r="O28" s="230">
        <v>72.474934770000004</v>
      </c>
      <c r="P28" s="230">
        <v>81.13523837000001</v>
      </c>
      <c r="Q28" s="230">
        <f t="shared" si="1"/>
        <v>-24.825327480000013</v>
      </c>
      <c r="R28" s="230">
        <v>56.309910889999998</v>
      </c>
      <c r="S28" s="230">
        <f t="shared" si="2"/>
        <v>-25.654286579999997</v>
      </c>
      <c r="T28" s="230">
        <v>30.65562431</v>
      </c>
      <c r="U28" s="230">
        <f t="shared" si="10"/>
        <v>155.36662324</v>
      </c>
      <c r="V28" s="230">
        <v>186.02224755</v>
      </c>
      <c r="W28" s="230">
        <v>19.321483530000002</v>
      </c>
      <c r="X28" s="230">
        <f t="shared" si="4"/>
        <v>17.44094905</v>
      </c>
      <c r="Y28" s="230">
        <v>36.762432580000002</v>
      </c>
      <c r="Z28" s="230">
        <f t="shared" si="4"/>
        <v>33.582258979999999</v>
      </c>
      <c r="AA28" s="230">
        <v>70.344691560000001</v>
      </c>
      <c r="AB28" s="230">
        <f t="shared" si="8"/>
        <v>19.164616679999995</v>
      </c>
      <c r="AC28" s="230">
        <v>89.509308239999996</v>
      </c>
      <c r="AD28" s="230">
        <v>6.61463935</v>
      </c>
      <c r="AE28" s="230">
        <f t="shared" si="11"/>
        <v>3.0043606499999997</v>
      </c>
      <c r="AF28" s="230">
        <v>9.6189999999999998</v>
      </c>
      <c r="AG28" s="230">
        <f t="shared" si="11"/>
        <v>7.0869999999999997</v>
      </c>
      <c r="AH28" s="230">
        <v>16.706</v>
      </c>
      <c r="AI28" s="230">
        <f t="shared" si="5"/>
        <v>18.733497170000003</v>
      </c>
      <c r="AJ28" s="230">
        <v>35.439497170000003</v>
      </c>
      <c r="AK28" s="260">
        <v>16.477499699999999</v>
      </c>
      <c r="AL28" s="260">
        <f t="shared" si="6"/>
        <v>1.9687250700000014</v>
      </c>
      <c r="AM28" s="260">
        <v>18.446224770000001</v>
      </c>
      <c r="AN28" s="260">
        <f t="shared" si="6"/>
        <v>6.7219466099999998</v>
      </c>
      <c r="AO28" s="260">
        <v>25.16817138</v>
      </c>
      <c r="AP28" s="260">
        <f t="shared" si="6"/>
        <v>24.117466480000001</v>
      </c>
      <c r="AQ28" s="260">
        <v>49.285637860000001</v>
      </c>
      <c r="AR28" s="384">
        <v>34.582311099999998</v>
      </c>
      <c r="AS28" s="298" t="s">
        <v>85</v>
      </c>
      <c r="AU28" s="212"/>
      <c r="AV28" s="213"/>
    </row>
    <row r="29" spans="1:48" ht="13.5" thickBot="1">
      <c r="A29" s="36"/>
      <c r="B29" s="42" t="s">
        <v>109</v>
      </c>
      <c r="C29" s="193">
        <v>-61.977382579999976</v>
      </c>
      <c r="D29" s="158">
        <v>-32.45568737</v>
      </c>
      <c r="E29" s="158">
        <v>-29.993031510000002</v>
      </c>
      <c r="F29" s="158">
        <v>-33.292622880000003</v>
      </c>
      <c r="G29" s="233">
        <v>-34.287543060000004</v>
      </c>
      <c r="H29" s="233">
        <v>-38.777909919999999</v>
      </c>
      <c r="I29" s="233">
        <v>-6.1255008699999998</v>
      </c>
      <c r="J29" s="233">
        <f t="shared" si="0"/>
        <v>-14.325904320000003</v>
      </c>
      <c r="K29" s="233">
        <v>-20.451405190000003</v>
      </c>
      <c r="L29" s="233">
        <f t="shared" si="0"/>
        <v>-8.3449348799999967</v>
      </c>
      <c r="M29" s="233">
        <v>-28.796340069999999</v>
      </c>
      <c r="N29" s="233">
        <f t="shared" si="0"/>
        <v>-14.97563495</v>
      </c>
      <c r="O29" s="233">
        <v>-43.771975019999999</v>
      </c>
      <c r="P29" s="233">
        <v>-8.3387358799999998</v>
      </c>
      <c r="Q29" s="233">
        <f t="shared" si="1"/>
        <v>-11.937563079999999</v>
      </c>
      <c r="R29" s="233">
        <v>-20.276298959999998</v>
      </c>
      <c r="S29" s="233">
        <f t="shared" si="2"/>
        <v>-15.915274490000009</v>
      </c>
      <c r="T29" s="233">
        <v>-36.191573450000007</v>
      </c>
      <c r="U29" s="233">
        <f t="shared" si="10"/>
        <v>-40.178942289999995</v>
      </c>
      <c r="V29" s="233">
        <v>-76.370515740000002</v>
      </c>
      <c r="W29" s="233">
        <v>-14.211194540000001</v>
      </c>
      <c r="X29" s="233">
        <f t="shared" si="4"/>
        <v>-13.257665020000001</v>
      </c>
      <c r="Y29" s="233">
        <v>-27.468859560000002</v>
      </c>
      <c r="Z29" s="233">
        <f t="shared" si="4"/>
        <v>-14.697202659999999</v>
      </c>
      <c r="AA29" s="233">
        <v>-42.166062220000001</v>
      </c>
      <c r="AB29" s="233">
        <f t="shared" si="8"/>
        <v>-22.973459759999997</v>
      </c>
      <c r="AC29" s="233">
        <v>-65.139521979999998</v>
      </c>
      <c r="AD29" s="233">
        <v>-12.265183330000013</v>
      </c>
      <c r="AE29" s="233">
        <f t="shared" si="11"/>
        <v>-15.649816669999986</v>
      </c>
      <c r="AF29" s="233">
        <v>-27.914999999999999</v>
      </c>
      <c r="AG29" s="233">
        <f t="shared" si="11"/>
        <v>-19.621000000000002</v>
      </c>
      <c r="AH29" s="233">
        <v>-47.536000000000001</v>
      </c>
      <c r="AI29" s="233">
        <f t="shared" si="5"/>
        <v>-23.59629618000001</v>
      </c>
      <c r="AJ29" s="233">
        <v>-71.132296180000012</v>
      </c>
      <c r="AK29" s="332">
        <v>-13.412190730000001</v>
      </c>
      <c r="AL29" s="332">
        <f t="shared" si="6"/>
        <v>-12.926383670000002</v>
      </c>
      <c r="AM29" s="332">
        <v>-26.338574400000002</v>
      </c>
      <c r="AN29" s="332">
        <f t="shared" si="6"/>
        <v>-15.646382799999994</v>
      </c>
      <c r="AO29" s="332">
        <v>-41.984957199999997</v>
      </c>
      <c r="AP29" s="332">
        <f t="shared" si="6"/>
        <v>-26.200960710000004</v>
      </c>
      <c r="AQ29" s="332">
        <v>-68.185917910000001</v>
      </c>
      <c r="AR29" s="385">
        <v>-15.8945835</v>
      </c>
      <c r="AS29" s="298">
        <f t="shared" si="7"/>
        <v>0.18508480978036301</v>
      </c>
      <c r="AU29" s="212"/>
      <c r="AV29" s="213"/>
    </row>
    <row r="30" spans="1:48" s="36" customFormat="1" ht="13.5" thickBot="1">
      <c r="A30"/>
      <c r="B30" s="44" t="s">
        <v>107</v>
      </c>
      <c r="C30" s="192">
        <v>410.6</v>
      </c>
      <c r="D30" s="142">
        <v>615.1</v>
      </c>
      <c r="E30" s="142">
        <v>400.10720800000013</v>
      </c>
      <c r="F30" s="142">
        <v>655.11448500000029</v>
      </c>
      <c r="G30" s="154">
        <v>865.91682550000007</v>
      </c>
      <c r="H30" s="154">
        <v>921.9379349999997</v>
      </c>
      <c r="I30" s="154">
        <v>207.92983400000003</v>
      </c>
      <c r="J30" s="154">
        <f t="shared" si="0"/>
        <v>251.17238699999984</v>
      </c>
      <c r="K30" s="154">
        <v>459.10222099999987</v>
      </c>
      <c r="L30" s="154">
        <f t="shared" si="0"/>
        <v>384.54377900000009</v>
      </c>
      <c r="M30" s="154">
        <v>843.64599999999996</v>
      </c>
      <c r="N30" s="154">
        <f t="shared" si="0"/>
        <v>423.18399999999997</v>
      </c>
      <c r="O30" s="154">
        <v>1266.83</v>
      </c>
      <c r="P30" s="154">
        <v>705.74599999999998</v>
      </c>
      <c r="Q30" s="154">
        <f t="shared" si="1"/>
        <v>478.49166799999978</v>
      </c>
      <c r="R30" s="154">
        <v>1184.2376679999998</v>
      </c>
      <c r="S30" s="154">
        <f t="shared" si="2"/>
        <v>437.45133200000032</v>
      </c>
      <c r="T30" s="154">
        <v>1621.6890000000001</v>
      </c>
      <c r="U30" s="154">
        <f t="shared" si="10"/>
        <v>1004.5069999999998</v>
      </c>
      <c r="V30" s="154">
        <v>2626.1959999999999</v>
      </c>
      <c r="W30" s="154">
        <v>841.39700000000005</v>
      </c>
      <c r="X30" s="154">
        <f t="shared" ref="X30:X43" si="12">Y30-W30</f>
        <v>1146.6312619999985</v>
      </c>
      <c r="Y30" s="154">
        <v>1988.0282619999987</v>
      </c>
      <c r="Z30" s="154">
        <f t="shared" si="4"/>
        <v>1157.8608119999992</v>
      </c>
      <c r="AA30" s="154">
        <v>3145.8890739999979</v>
      </c>
      <c r="AB30" s="154">
        <f t="shared" si="8"/>
        <v>356.05509800000482</v>
      </c>
      <c r="AC30" s="154">
        <v>3501.9441720000027</v>
      </c>
      <c r="AD30" s="154">
        <v>744.74714793999988</v>
      </c>
      <c r="AE30" s="154">
        <f t="shared" si="11"/>
        <v>537.54685206000022</v>
      </c>
      <c r="AF30" s="154">
        <v>1282.2940000000001</v>
      </c>
      <c r="AG30" s="154">
        <f t="shared" si="11"/>
        <v>721.04869261999943</v>
      </c>
      <c r="AH30" s="154">
        <v>2003.3426926199995</v>
      </c>
      <c r="AI30" s="154">
        <f t="shared" si="5"/>
        <v>722.6180784900007</v>
      </c>
      <c r="AJ30" s="154">
        <v>2725.9607711100002</v>
      </c>
      <c r="AK30" s="154">
        <v>575.08590128000037</v>
      </c>
      <c r="AL30" s="154">
        <f t="shared" si="6"/>
        <v>537.99885379999955</v>
      </c>
      <c r="AM30" s="154">
        <v>1113.0847550799999</v>
      </c>
      <c r="AN30" s="154">
        <f t="shared" si="6"/>
        <v>545.52634517999923</v>
      </c>
      <c r="AO30" s="154">
        <v>1658.6111002599991</v>
      </c>
      <c r="AP30" s="154">
        <f t="shared" si="6"/>
        <v>453.65879397000026</v>
      </c>
      <c r="AQ30" s="154">
        <v>2112.2698942299994</v>
      </c>
      <c r="AR30" s="111">
        <v>386.5</v>
      </c>
      <c r="AS30" s="312">
        <f t="shared" si="7"/>
        <v>-0.32792649039083444</v>
      </c>
      <c r="AU30" s="212"/>
      <c r="AV30" s="213"/>
    </row>
    <row r="31" spans="1:48">
      <c r="B31" s="234" t="s">
        <v>131</v>
      </c>
      <c r="C31" s="175">
        <v>327.2</v>
      </c>
      <c r="D31" s="115">
        <v>215.1</v>
      </c>
      <c r="E31" s="115">
        <v>68.900000000000006</v>
      </c>
      <c r="F31" s="115">
        <v>396.7</v>
      </c>
      <c r="G31" s="232">
        <v>608.91376436000007</v>
      </c>
      <c r="H31" s="232">
        <v>703.47500000000002</v>
      </c>
      <c r="I31" s="232">
        <v>121.937</v>
      </c>
      <c r="J31" s="232">
        <f t="shared" si="0"/>
        <v>214.64699999999999</v>
      </c>
      <c r="K31" s="232">
        <v>336.584</v>
      </c>
      <c r="L31" s="232">
        <f t="shared" si="0"/>
        <v>343.63299999999998</v>
      </c>
      <c r="M31" s="232">
        <v>680.21699999999998</v>
      </c>
      <c r="N31" s="232">
        <f t="shared" si="0"/>
        <v>240.35400000000004</v>
      </c>
      <c r="O31" s="232">
        <v>920.57100000000003</v>
      </c>
      <c r="P31" s="232">
        <v>460.01799999999997</v>
      </c>
      <c r="Q31" s="232">
        <f t="shared" si="1"/>
        <v>640.00800000000004</v>
      </c>
      <c r="R31" s="232">
        <v>1100.0260000000001</v>
      </c>
      <c r="S31" s="232">
        <f t="shared" si="2"/>
        <v>534.66200000000003</v>
      </c>
      <c r="T31" s="232">
        <v>1634.6880000000001</v>
      </c>
      <c r="U31" s="232">
        <f t="shared" si="10"/>
        <v>512.51499999999987</v>
      </c>
      <c r="V31" s="232">
        <v>2147.203</v>
      </c>
      <c r="W31" s="232">
        <v>813.52499999999998</v>
      </c>
      <c r="X31" s="232">
        <f t="shared" si="12"/>
        <v>1055.0369999999998</v>
      </c>
      <c r="Y31" s="230">
        <v>1868.5619999999999</v>
      </c>
      <c r="Z31" s="230">
        <f t="shared" si="4"/>
        <v>1071.752</v>
      </c>
      <c r="AA31" s="230">
        <v>2940.3139999999999</v>
      </c>
      <c r="AB31" s="230">
        <f t="shared" si="8"/>
        <v>681.99400000000014</v>
      </c>
      <c r="AC31" s="230">
        <v>3622.308</v>
      </c>
      <c r="AD31" s="230">
        <v>657.68100388000005</v>
      </c>
      <c r="AE31" s="230">
        <f t="shared" si="11"/>
        <v>728.58499612000003</v>
      </c>
      <c r="AF31" s="230">
        <v>1386.2660000000001</v>
      </c>
      <c r="AG31" s="230">
        <f t="shared" si="11"/>
        <v>717.78499999999985</v>
      </c>
      <c r="AH31" s="230">
        <v>2104.0509999999999</v>
      </c>
      <c r="AI31" s="230">
        <f t="shared" si="5"/>
        <v>633.5590000000002</v>
      </c>
      <c r="AJ31" s="230">
        <v>2737.61</v>
      </c>
      <c r="AK31" s="230">
        <v>420.52100000000002</v>
      </c>
      <c r="AL31" s="230">
        <f t="shared" si="6"/>
        <v>479.31599999999997</v>
      </c>
      <c r="AM31" s="230">
        <v>899.83699999999999</v>
      </c>
      <c r="AN31" s="230">
        <f t="shared" si="6"/>
        <v>501.72399999999993</v>
      </c>
      <c r="AO31" s="230">
        <v>1401.5609999999999</v>
      </c>
      <c r="AP31" s="230">
        <f t="shared" si="6"/>
        <v>368.05000000000018</v>
      </c>
      <c r="AQ31" s="230">
        <v>1769.6110000000001</v>
      </c>
      <c r="AR31" s="386">
        <v>238.4</v>
      </c>
      <c r="AS31" s="298">
        <f t="shared" si="7"/>
        <v>-0.43308419793541819</v>
      </c>
      <c r="AU31" s="212"/>
      <c r="AV31" s="213"/>
    </row>
    <row r="32" spans="1:48">
      <c r="B32" s="42" t="s">
        <v>130</v>
      </c>
      <c r="C32" s="228"/>
      <c r="D32" s="229"/>
      <c r="E32" s="229"/>
      <c r="F32" s="229"/>
      <c r="G32" s="232">
        <v>67.373253669999968</v>
      </c>
      <c r="H32" s="232">
        <v>67.058999999999997</v>
      </c>
      <c r="I32" s="232">
        <v>6.84</v>
      </c>
      <c r="J32" s="232">
        <f t="shared" si="0"/>
        <v>3.7870000000000008</v>
      </c>
      <c r="K32" s="232">
        <v>10.627000000000001</v>
      </c>
      <c r="L32" s="232">
        <f t="shared" si="0"/>
        <v>-4.2740000000000009</v>
      </c>
      <c r="M32" s="232">
        <v>6.3529999999999998</v>
      </c>
      <c r="N32" s="232">
        <f t="shared" si="0"/>
        <v>78.117000000000004</v>
      </c>
      <c r="O32" s="232">
        <v>84.47</v>
      </c>
      <c r="P32" s="232">
        <v>16.628</v>
      </c>
      <c r="Q32" s="232">
        <f t="shared" si="1"/>
        <v>28.152000000000001</v>
      </c>
      <c r="R32" s="232">
        <v>44.78</v>
      </c>
      <c r="S32" s="232">
        <f t="shared" si="2"/>
        <v>17.778999999999996</v>
      </c>
      <c r="T32" s="232">
        <v>62.558999999999997</v>
      </c>
      <c r="U32" s="232">
        <f t="shared" si="10"/>
        <v>-124.559</v>
      </c>
      <c r="V32" s="232">
        <v>-62</v>
      </c>
      <c r="W32" s="232">
        <v>45.031999999999996</v>
      </c>
      <c r="X32" s="232">
        <f t="shared" si="12"/>
        <v>32.489000000000004</v>
      </c>
      <c r="Y32" s="230">
        <v>77.521000000000001</v>
      </c>
      <c r="Z32" s="230">
        <f t="shared" si="4"/>
        <v>22.679999999999993</v>
      </c>
      <c r="AA32" s="230">
        <v>100.20099999999999</v>
      </c>
      <c r="AB32" s="230">
        <f t="shared" si="8"/>
        <v>-294.19499999999999</v>
      </c>
      <c r="AC32" s="230">
        <v>-193.994</v>
      </c>
      <c r="AD32" s="230">
        <v>27.118196149999999</v>
      </c>
      <c r="AE32" s="230">
        <f t="shared" si="11"/>
        <v>-0.62019614999999817</v>
      </c>
      <c r="AF32" s="230">
        <v>26.498000000000001</v>
      </c>
      <c r="AG32" s="230">
        <f t="shared" si="11"/>
        <v>3.3719999999999999</v>
      </c>
      <c r="AH32" s="230">
        <v>29.87</v>
      </c>
      <c r="AI32" s="230">
        <f t="shared" si="5"/>
        <v>74.649999999999991</v>
      </c>
      <c r="AJ32" s="230">
        <v>104.52</v>
      </c>
      <c r="AK32" s="230">
        <v>26.571999999999999</v>
      </c>
      <c r="AL32" s="230">
        <f t="shared" si="6"/>
        <v>1.1799999999999997</v>
      </c>
      <c r="AM32" s="230">
        <v>27.751999999999999</v>
      </c>
      <c r="AN32" s="230">
        <f t="shared" si="6"/>
        <v>-1.9909999999999997</v>
      </c>
      <c r="AO32" s="230">
        <v>25.760999999999999</v>
      </c>
      <c r="AP32" s="230">
        <f t="shared" si="6"/>
        <v>5.240000000000002</v>
      </c>
      <c r="AQ32" s="230">
        <v>31.001000000000001</v>
      </c>
      <c r="AR32" s="386">
        <v>12.7</v>
      </c>
      <c r="AS32" s="298">
        <f t="shared" si="7"/>
        <v>-0.52205328917657678</v>
      </c>
      <c r="AU32" s="212"/>
      <c r="AV32" s="213"/>
    </row>
    <row r="33" spans="1:48">
      <c r="B33" s="42" t="s">
        <v>108</v>
      </c>
      <c r="C33" s="175">
        <v>110</v>
      </c>
      <c r="D33" s="115">
        <v>118.6</v>
      </c>
      <c r="E33" s="115">
        <v>107</v>
      </c>
      <c r="F33" s="115">
        <v>82.2</v>
      </c>
      <c r="G33" s="230">
        <v>48.142396219999995</v>
      </c>
      <c r="H33" s="230">
        <v>73.926000000000002</v>
      </c>
      <c r="I33" s="230">
        <v>28.681999999999999</v>
      </c>
      <c r="J33" s="230">
        <f t="shared" si="0"/>
        <v>26.041</v>
      </c>
      <c r="K33" s="230">
        <v>54.722999999999999</v>
      </c>
      <c r="L33" s="230">
        <f t="shared" si="0"/>
        <v>25.760000000000005</v>
      </c>
      <c r="M33" s="230">
        <v>80.483000000000004</v>
      </c>
      <c r="N33" s="230">
        <f t="shared" si="0"/>
        <v>-22.907000000000004</v>
      </c>
      <c r="O33" s="230">
        <v>57.576000000000001</v>
      </c>
      <c r="P33" s="230">
        <v>36.92</v>
      </c>
      <c r="Q33" s="230">
        <f t="shared" si="1"/>
        <v>-204.30399999999997</v>
      </c>
      <c r="R33" s="230">
        <v>-167.38399999999999</v>
      </c>
      <c r="S33" s="230">
        <f t="shared" si="2"/>
        <v>-12.965000000000003</v>
      </c>
      <c r="T33" s="230">
        <v>-180.34899999999999</v>
      </c>
      <c r="U33" s="230">
        <f t="shared" si="10"/>
        <v>419.66499999999996</v>
      </c>
      <c r="V33" s="230">
        <v>239.316</v>
      </c>
      <c r="W33" s="230">
        <v>-104.379</v>
      </c>
      <c r="X33" s="230">
        <f t="shared" si="12"/>
        <v>-40.635000000000005</v>
      </c>
      <c r="Y33" s="230">
        <v>-145.01400000000001</v>
      </c>
      <c r="Z33" s="230">
        <f t="shared" si="4"/>
        <v>-22.828000000000003</v>
      </c>
      <c r="AA33" s="230">
        <v>-167.84200000000001</v>
      </c>
      <c r="AB33" s="230">
        <f t="shared" si="8"/>
        <v>-34.065999999999974</v>
      </c>
      <c r="AC33" s="230">
        <v>-201.90799999999999</v>
      </c>
      <c r="AD33" s="230">
        <v>5.0924413899999994</v>
      </c>
      <c r="AE33" s="230">
        <f t="shared" si="11"/>
        <v>7.0685586100000002</v>
      </c>
      <c r="AF33" s="230">
        <v>12.161</v>
      </c>
      <c r="AG33" s="230">
        <f t="shared" si="11"/>
        <v>-19.411000000000001</v>
      </c>
      <c r="AH33" s="230">
        <v>-7.25</v>
      </c>
      <c r="AI33" s="230">
        <f t="shared" si="5"/>
        <v>4.9470000000000001</v>
      </c>
      <c r="AJ33" s="230">
        <v>-2.3029999999999999</v>
      </c>
      <c r="AK33" s="230">
        <v>33.639000000000003</v>
      </c>
      <c r="AL33" s="230">
        <f t="shared" si="6"/>
        <v>54.856000000000002</v>
      </c>
      <c r="AM33" s="230">
        <v>88.495000000000005</v>
      </c>
      <c r="AN33" s="230">
        <f t="shared" si="6"/>
        <v>16.792999999999992</v>
      </c>
      <c r="AO33" s="230">
        <v>105.288</v>
      </c>
      <c r="AP33" s="230">
        <f t="shared" si="6"/>
        <v>16.933999999999997</v>
      </c>
      <c r="AQ33" s="230">
        <v>122.22199999999999</v>
      </c>
      <c r="AR33" s="386">
        <v>46.8</v>
      </c>
      <c r="AS33" s="298">
        <f t="shared" si="7"/>
        <v>0.39124230803531601</v>
      </c>
      <c r="AU33" s="212"/>
      <c r="AV33" s="213"/>
    </row>
    <row r="34" spans="1:48">
      <c r="B34" s="42" t="s">
        <v>9</v>
      </c>
      <c r="C34" s="174">
        <v>180.1</v>
      </c>
      <c r="D34" s="114">
        <v>173.6</v>
      </c>
      <c r="E34" s="115">
        <v>80.400000000000006</v>
      </c>
      <c r="F34" s="115">
        <v>158.30000000000001</v>
      </c>
      <c r="G34" s="230">
        <v>141.96758315</v>
      </c>
      <c r="H34" s="230">
        <v>114.044</v>
      </c>
      <c r="I34" s="230">
        <v>51.387999999999998</v>
      </c>
      <c r="J34" s="230">
        <f t="shared" si="0"/>
        <v>13.741000000000007</v>
      </c>
      <c r="K34" s="230">
        <v>65.129000000000005</v>
      </c>
      <c r="L34" s="230">
        <f t="shared" si="0"/>
        <v>20.307999999999993</v>
      </c>
      <c r="M34" s="230">
        <v>85.436999999999998</v>
      </c>
      <c r="N34" s="230">
        <f t="shared" si="0"/>
        <v>92.537999999999997</v>
      </c>
      <c r="O34" s="230">
        <v>177.97499999999999</v>
      </c>
      <c r="P34" s="230">
        <v>125.33499999999999</v>
      </c>
      <c r="Q34" s="230">
        <f t="shared" si="1"/>
        <v>17.034000000000006</v>
      </c>
      <c r="R34" s="230">
        <v>142.369</v>
      </c>
      <c r="S34" s="230">
        <f t="shared" si="2"/>
        <v>-72.060964170000005</v>
      </c>
      <c r="T34" s="230">
        <v>70.308035829999994</v>
      </c>
      <c r="U34" s="230">
        <f t="shared" si="10"/>
        <v>18.79196417</v>
      </c>
      <c r="V34" s="230">
        <v>89.1</v>
      </c>
      <c r="W34" s="230">
        <v>89.656999999999996</v>
      </c>
      <c r="X34" s="230">
        <f t="shared" si="12"/>
        <v>116.354</v>
      </c>
      <c r="Y34" s="230">
        <v>206.011</v>
      </c>
      <c r="Z34" s="230">
        <f t="shared" si="4"/>
        <v>72.719000000000023</v>
      </c>
      <c r="AA34" s="230">
        <v>278.73</v>
      </c>
      <c r="AB34" s="230">
        <f t="shared" si="8"/>
        <v>61.468999999999994</v>
      </c>
      <c r="AC34" s="230">
        <v>340.19900000000001</v>
      </c>
      <c r="AD34" s="230">
        <v>65.322779690000004</v>
      </c>
      <c r="AE34" s="230">
        <f t="shared" si="11"/>
        <v>-151.27877969000002</v>
      </c>
      <c r="AF34" s="230">
        <v>-85.956000000000003</v>
      </c>
      <c r="AG34" s="230">
        <f t="shared" si="11"/>
        <v>37.696000000000005</v>
      </c>
      <c r="AH34" s="230">
        <v>-48.26</v>
      </c>
      <c r="AI34" s="230">
        <f t="shared" si="5"/>
        <v>64.186999999999998</v>
      </c>
      <c r="AJ34" s="230">
        <v>15.927</v>
      </c>
      <c r="AK34" s="230">
        <v>98.548000000000002</v>
      </c>
      <c r="AL34" s="230">
        <f t="shared" si="6"/>
        <v>18.659999999999997</v>
      </c>
      <c r="AM34" s="230">
        <v>117.208</v>
      </c>
      <c r="AN34" s="230">
        <f t="shared" si="6"/>
        <v>43.006</v>
      </c>
      <c r="AO34" s="230">
        <v>160.214</v>
      </c>
      <c r="AP34" s="230">
        <f t="shared" si="6"/>
        <v>73.924000000000007</v>
      </c>
      <c r="AQ34" s="230">
        <v>234.13800000000001</v>
      </c>
      <c r="AR34" s="386">
        <v>77.599999999999994</v>
      </c>
      <c r="AS34" s="298">
        <f t="shared" si="7"/>
        <v>-0.21256646507285792</v>
      </c>
      <c r="AU34" s="212"/>
      <c r="AV34" s="213"/>
    </row>
    <row r="35" spans="1:48">
      <c r="B35" s="42" t="s">
        <v>105</v>
      </c>
      <c r="C35" s="174">
        <v>-144.1</v>
      </c>
      <c r="D35" s="114">
        <v>140.9</v>
      </c>
      <c r="E35" s="115">
        <v>174.3</v>
      </c>
      <c r="F35" s="115">
        <v>51.6</v>
      </c>
      <c r="G35" s="230">
        <v>35.682138619999996</v>
      </c>
      <c r="H35" s="230">
        <v>5.3780000000000001</v>
      </c>
      <c r="I35" s="230">
        <v>5.891</v>
      </c>
      <c r="J35" s="230">
        <f t="shared" si="0"/>
        <v>8.0690000000000008</v>
      </c>
      <c r="K35" s="230">
        <v>13.96</v>
      </c>
      <c r="L35" s="230">
        <f t="shared" si="0"/>
        <v>8.1699999999999982</v>
      </c>
      <c r="M35" s="230">
        <v>22.13</v>
      </c>
      <c r="N35" s="230">
        <f t="shared" si="0"/>
        <v>59.781000000000006</v>
      </c>
      <c r="O35" s="230">
        <v>81.911000000000001</v>
      </c>
      <c r="P35" s="230">
        <v>75.915999999999997</v>
      </c>
      <c r="Q35" s="230">
        <f t="shared" si="1"/>
        <v>27.147999999999996</v>
      </c>
      <c r="R35" s="230">
        <v>103.06399999999999</v>
      </c>
      <c r="S35" s="230">
        <f t="shared" si="2"/>
        <v>-30.10199999999999</v>
      </c>
      <c r="T35" s="230">
        <v>72.962000000000003</v>
      </c>
      <c r="U35" s="230">
        <f t="shared" si="10"/>
        <v>219.12299999999999</v>
      </c>
      <c r="V35" s="230">
        <v>292.08499999999998</v>
      </c>
      <c r="W35" s="230">
        <v>12.542</v>
      </c>
      <c r="X35" s="230">
        <f t="shared" si="12"/>
        <v>-2.5849999999999991</v>
      </c>
      <c r="Y35" s="230">
        <v>9.9570000000000007</v>
      </c>
      <c r="Z35" s="230">
        <f t="shared" si="4"/>
        <v>29.015000000000001</v>
      </c>
      <c r="AA35" s="230">
        <v>38.972000000000001</v>
      </c>
      <c r="AB35" s="230">
        <f t="shared" si="8"/>
        <v>-35.390999999999998</v>
      </c>
      <c r="AC35" s="230">
        <v>3.581</v>
      </c>
      <c r="AD35" s="230">
        <v>2.5594390499999999</v>
      </c>
      <c r="AE35" s="230">
        <f t="shared" si="11"/>
        <v>-28.653439050000003</v>
      </c>
      <c r="AF35" s="230">
        <v>-26.094000000000001</v>
      </c>
      <c r="AG35" s="230">
        <f t="shared" si="11"/>
        <v>2.0489999999999995</v>
      </c>
      <c r="AH35" s="230">
        <v>-24.045000000000002</v>
      </c>
      <c r="AI35" s="230">
        <f t="shared" si="5"/>
        <v>-30.146999999999998</v>
      </c>
      <c r="AJ35" s="230">
        <v>-54.192</v>
      </c>
      <c r="AK35" s="230">
        <v>9.8529999999999998</v>
      </c>
      <c r="AL35" s="230">
        <f t="shared" si="6"/>
        <v>-2.5019999999999998</v>
      </c>
      <c r="AM35" s="230">
        <v>7.351</v>
      </c>
      <c r="AN35" s="230">
        <f t="shared" si="6"/>
        <v>2.1439999999999992</v>
      </c>
      <c r="AO35" s="230">
        <v>9.4949999999999992</v>
      </c>
      <c r="AP35" s="230">
        <f t="shared" si="6"/>
        <v>16.596000000000004</v>
      </c>
      <c r="AQ35" s="230">
        <v>26.091000000000001</v>
      </c>
      <c r="AR35" s="386">
        <v>27.6</v>
      </c>
      <c r="AS35" s="298" t="s">
        <v>85</v>
      </c>
      <c r="AU35" s="212"/>
      <c r="AV35" s="213"/>
    </row>
    <row r="36" spans="1:48" ht="13.5" thickBot="1">
      <c r="A36" s="36"/>
      <c r="B36" s="42" t="s">
        <v>109</v>
      </c>
      <c r="C36" s="193">
        <v>-62.6</v>
      </c>
      <c r="D36" s="158">
        <v>-33</v>
      </c>
      <c r="E36" s="158">
        <v>-30.4</v>
      </c>
      <c r="F36" s="158">
        <v>-33.700000000000003</v>
      </c>
      <c r="G36" s="232">
        <v>-36.162310519999998</v>
      </c>
      <c r="H36" s="232">
        <v>-41.944000000000003</v>
      </c>
      <c r="I36" s="232">
        <v>-6.8079999999999998</v>
      </c>
      <c r="J36" s="232">
        <f t="shared" si="0"/>
        <v>-15.112000000000002</v>
      </c>
      <c r="K36" s="232">
        <v>-21.92</v>
      </c>
      <c r="L36" s="232">
        <f t="shared" si="0"/>
        <v>-9.0549999999999997</v>
      </c>
      <c r="M36" s="232">
        <v>-30.975000000000001</v>
      </c>
      <c r="N36" s="232">
        <f t="shared" si="0"/>
        <v>-24.696999999999996</v>
      </c>
      <c r="O36" s="232">
        <v>-55.671999999999997</v>
      </c>
      <c r="P36" s="232">
        <v>-9.0709999999999997</v>
      </c>
      <c r="Q36" s="232">
        <f t="shared" si="1"/>
        <v>-29.545000000000002</v>
      </c>
      <c r="R36" s="232">
        <v>-38.616</v>
      </c>
      <c r="S36" s="232">
        <f t="shared" si="2"/>
        <v>0.13660816999999525</v>
      </c>
      <c r="T36" s="232">
        <v>-38.479391830000004</v>
      </c>
      <c r="U36" s="232">
        <f t="shared" si="10"/>
        <v>-41.020608169999996</v>
      </c>
      <c r="V36" s="232">
        <v>-79.5</v>
      </c>
      <c r="W36" s="232">
        <v>-14.98</v>
      </c>
      <c r="X36" s="232">
        <f t="shared" si="12"/>
        <v>-14.027999999999999</v>
      </c>
      <c r="Y36" s="232">
        <v>-29.007999999999999</v>
      </c>
      <c r="Z36" s="232">
        <f t="shared" si="4"/>
        <v>-15.477999999999998</v>
      </c>
      <c r="AA36" s="232">
        <v>-44.485999999999997</v>
      </c>
      <c r="AB36" s="232">
        <f t="shared" si="8"/>
        <v>-23.755000000000003</v>
      </c>
      <c r="AC36" s="232">
        <v>-68.241</v>
      </c>
      <c r="AD36" s="232">
        <v>-13.026712220000007</v>
      </c>
      <c r="AE36" s="232">
        <f t="shared" si="11"/>
        <v>-17.554287779999992</v>
      </c>
      <c r="AF36" s="232">
        <v>-30.581</v>
      </c>
      <c r="AG36" s="232">
        <f t="shared" si="11"/>
        <v>-20.442000000000004</v>
      </c>
      <c r="AH36" s="232">
        <v>-51.023000000000003</v>
      </c>
      <c r="AI36" s="232">
        <f t="shared" si="5"/>
        <v>-24.577999999999996</v>
      </c>
      <c r="AJ36" s="232">
        <v>-75.600999999999999</v>
      </c>
      <c r="AK36" s="232">
        <v>-14.048</v>
      </c>
      <c r="AL36" s="232">
        <f t="shared" si="6"/>
        <v>-13.51</v>
      </c>
      <c r="AM36" s="232">
        <v>-27.558</v>
      </c>
      <c r="AN36" s="232">
        <f t="shared" si="6"/>
        <v>-16.149999999999999</v>
      </c>
      <c r="AO36" s="232">
        <v>-43.707999999999998</v>
      </c>
      <c r="AP36" s="232">
        <f t="shared" si="6"/>
        <v>-27.085000000000008</v>
      </c>
      <c r="AQ36" s="232">
        <v>-70.793000000000006</v>
      </c>
      <c r="AR36" s="387">
        <v>-16.600000000000001</v>
      </c>
      <c r="AS36" s="298">
        <f t="shared" si="7"/>
        <v>0.18166287015945337</v>
      </c>
      <c r="AU36" s="212"/>
      <c r="AV36" s="213"/>
    </row>
    <row r="37" spans="1:48" s="36" customFormat="1" ht="40.5" customHeight="1" thickBot="1">
      <c r="B37" s="93" t="s">
        <v>66</v>
      </c>
      <c r="C37" s="192">
        <v>294.04106350000001</v>
      </c>
      <c r="D37" s="142">
        <v>270.90054405000012</v>
      </c>
      <c r="E37" s="142">
        <v>270.40873045999996</v>
      </c>
      <c r="F37" s="142">
        <v>311.31283343000001</v>
      </c>
      <c r="G37" s="142">
        <v>455.32679276559998</v>
      </c>
      <c r="H37" s="142">
        <v>656.27683793000006</v>
      </c>
      <c r="I37" s="142">
        <v>94.167265519400004</v>
      </c>
      <c r="J37" s="142">
        <f t="shared" si="0"/>
        <v>158.19648134059997</v>
      </c>
      <c r="K37" s="142">
        <v>252.36374685999999</v>
      </c>
      <c r="L37" s="142">
        <f t="shared" si="0"/>
        <v>198.93565080820002</v>
      </c>
      <c r="M37" s="142">
        <v>451.29939766820002</v>
      </c>
      <c r="N37" s="142">
        <f t="shared" si="0"/>
        <v>426.81956466760033</v>
      </c>
      <c r="O37" s="142">
        <v>878.11896233580035</v>
      </c>
      <c r="P37" s="142">
        <v>372.07870749720001</v>
      </c>
      <c r="Q37" s="142">
        <f t="shared" si="1"/>
        <v>232.21949682020039</v>
      </c>
      <c r="R37" s="142">
        <v>604.2982043174004</v>
      </c>
      <c r="S37" s="142">
        <f t="shared" si="2"/>
        <v>234.5992857565999</v>
      </c>
      <c r="T37" s="142">
        <v>838.8974900740003</v>
      </c>
      <c r="U37" s="142">
        <f t="shared" si="10"/>
        <v>392.25957802054961</v>
      </c>
      <c r="V37" s="142">
        <v>1231.1570680945499</v>
      </c>
      <c r="W37" s="142">
        <v>120.36751751539997</v>
      </c>
      <c r="X37" s="142">
        <f t="shared" si="12"/>
        <v>200.53448895740013</v>
      </c>
      <c r="Y37" s="142">
        <v>320.90200647280011</v>
      </c>
      <c r="Z37" s="142">
        <f t="shared" si="4"/>
        <v>707.04640471274979</v>
      </c>
      <c r="AA37" s="142">
        <v>1027.94841118555</v>
      </c>
      <c r="AB37" s="142">
        <f t="shared" si="8"/>
        <v>520.25091687425015</v>
      </c>
      <c r="AC37" s="142">
        <v>1548.1993280598001</v>
      </c>
      <c r="AD37" s="142">
        <v>170.96805382560001</v>
      </c>
      <c r="AE37" s="142">
        <f t="shared" si="11"/>
        <v>302.89455204080002</v>
      </c>
      <c r="AF37" s="142">
        <v>473.86260586640003</v>
      </c>
      <c r="AG37" s="142">
        <f t="shared" si="11"/>
        <v>284.58750275919988</v>
      </c>
      <c r="AH37" s="142">
        <v>758.45010862559991</v>
      </c>
      <c r="AI37" s="142">
        <f t="shared" si="5"/>
        <v>483.85540600720003</v>
      </c>
      <c r="AJ37" s="142">
        <v>1242.3055146327999</v>
      </c>
      <c r="AK37" s="142">
        <v>159.06797917</v>
      </c>
      <c r="AL37" s="142">
        <f t="shared" si="6"/>
        <v>278.20099661</v>
      </c>
      <c r="AM37" s="142">
        <v>437.26897578000001</v>
      </c>
      <c r="AN37" s="142">
        <f t="shared" si="6"/>
        <v>315.39445586999989</v>
      </c>
      <c r="AO37" s="142">
        <v>752.66343164999989</v>
      </c>
      <c r="AP37" s="142">
        <f t="shared" si="6"/>
        <v>646.09513724000021</v>
      </c>
      <c r="AQ37" s="142">
        <v>1398.7585688900001</v>
      </c>
      <c r="AR37" s="380">
        <v>279.67198000000002</v>
      </c>
      <c r="AS37" s="312">
        <f t="shared" si="7"/>
        <v>0.75819156978858371</v>
      </c>
      <c r="AU37" s="212"/>
      <c r="AV37" s="213"/>
    </row>
    <row r="38" spans="1:48">
      <c r="B38" s="234" t="s">
        <v>131</v>
      </c>
      <c r="C38" s="175">
        <v>168.78840781999997</v>
      </c>
      <c r="D38" s="115">
        <v>115.53943632000004</v>
      </c>
      <c r="E38" s="115">
        <v>112.84332007999998</v>
      </c>
      <c r="F38" s="115">
        <v>106.45445141999998</v>
      </c>
      <c r="G38" s="232">
        <v>190.91376361559995</v>
      </c>
      <c r="H38" s="232">
        <v>251.86191696999995</v>
      </c>
      <c r="I38" s="232">
        <v>50.802505789399994</v>
      </c>
      <c r="J38" s="232">
        <f t="shared" si="0"/>
        <v>68.024986890600019</v>
      </c>
      <c r="K38" s="232">
        <v>118.82749268000002</v>
      </c>
      <c r="L38" s="232">
        <f t="shared" si="0"/>
        <v>73.455541308200011</v>
      </c>
      <c r="M38" s="232">
        <v>192.28303398820003</v>
      </c>
      <c r="N38" s="232">
        <f t="shared" si="0"/>
        <v>128.20856471760004</v>
      </c>
      <c r="O38" s="232">
        <v>320.49159870580007</v>
      </c>
      <c r="P38" s="232">
        <v>95.983291737199963</v>
      </c>
      <c r="Q38" s="232">
        <f t="shared" si="1"/>
        <v>108.64883625019998</v>
      </c>
      <c r="R38" s="232">
        <v>204.63212798739994</v>
      </c>
      <c r="S38" s="232">
        <f t="shared" si="2"/>
        <v>78.328480246600236</v>
      </c>
      <c r="T38" s="232">
        <v>282.96060823400018</v>
      </c>
      <c r="U38" s="232">
        <f t="shared" si="10"/>
        <v>111.08152311059979</v>
      </c>
      <c r="V38" s="232">
        <v>394.04213134459997</v>
      </c>
      <c r="W38" s="232">
        <v>68.262651275400017</v>
      </c>
      <c r="X38" s="232">
        <f t="shared" si="12"/>
        <v>82.538455947399953</v>
      </c>
      <c r="Y38" s="232">
        <v>150.80110722279997</v>
      </c>
      <c r="Z38" s="232">
        <f t="shared" si="4"/>
        <v>94.689646191000037</v>
      </c>
      <c r="AA38" s="232">
        <v>245.49075341380001</v>
      </c>
      <c r="AB38" s="232">
        <f t="shared" si="8"/>
        <v>148.23012925599988</v>
      </c>
      <c r="AC38" s="232">
        <v>393.72088266979989</v>
      </c>
      <c r="AD38" s="232">
        <v>82.1</v>
      </c>
      <c r="AE38" s="232">
        <f t="shared" si="11"/>
        <v>121.32923769640004</v>
      </c>
      <c r="AF38" s="232">
        <v>203.42923769640004</v>
      </c>
      <c r="AG38" s="232">
        <f t="shared" si="11"/>
        <v>110.14648838919993</v>
      </c>
      <c r="AH38" s="232">
        <v>313.57572608559997</v>
      </c>
      <c r="AI38" s="232">
        <f t="shared" si="5"/>
        <v>149.07888426720001</v>
      </c>
      <c r="AJ38" s="232">
        <v>462.65461035279998</v>
      </c>
      <c r="AK38" s="232">
        <v>88.185854419999998</v>
      </c>
      <c r="AL38" s="232">
        <f t="shared" si="6"/>
        <v>121.42105047999999</v>
      </c>
      <c r="AM38" s="232">
        <v>209.60690489999999</v>
      </c>
      <c r="AN38" s="232">
        <f t="shared" si="6"/>
        <v>120.13462555999999</v>
      </c>
      <c r="AO38" s="232">
        <v>329.74153045999998</v>
      </c>
      <c r="AP38" s="232">
        <f t="shared" si="6"/>
        <v>183.24431981000004</v>
      </c>
      <c r="AQ38" s="232">
        <v>512.98585027000001</v>
      </c>
      <c r="AR38" s="381">
        <v>75.482728300000005</v>
      </c>
      <c r="AS38" s="303">
        <f t="shared" si="7"/>
        <v>-0.14404947600211726</v>
      </c>
      <c r="AU38" s="212"/>
      <c r="AV38" s="213"/>
    </row>
    <row r="39" spans="1:48">
      <c r="B39" s="42" t="s">
        <v>130</v>
      </c>
      <c r="C39" s="228"/>
      <c r="D39" s="229"/>
      <c r="E39" s="229"/>
      <c r="F39" s="229"/>
      <c r="G39" s="232">
        <v>2.8073412499999977</v>
      </c>
      <c r="H39" s="232">
        <v>5.5974433299999999</v>
      </c>
      <c r="I39" s="232">
        <v>0.4306156599999964</v>
      </c>
      <c r="J39" s="232">
        <f t="shared" si="0"/>
        <v>0.35996046999999887</v>
      </c>
      <c r="K39" s="232">
        <v>0.79057612999999527</v>
      </c>
      <c r="L39" s="232">
        <f t="shared" si="0"/>
        <v>4.4403536999999886</v>
      </c>
      <c r="M39" s="232">
        <v>5.230929829999984</v>
      </c>
      <c r="N39" s="232">
        <f t="shared" si="0"/>
        <v>109.17088826000003</v>
      </c>
      <c r="O39" s="232">
        <v>114.40181809000001</v>
      </c>
      <c r="P39" s="232">
        <v>221.02629317000003</v>
      </c>
      <c r="Q39" s="232">
        <f t="shared" si="1"/>
        <v>39.734355980000373</v>
      </c>
      <c r="R39" s="232">
        <v>260.7606491500004</v>
      </c>
      <c r="S39" s="232">
        <f t="shared" si="2"/>
        <v>14.732425739999826</v>
      </c>
      <c r="T39" s="232">
        <v>275.49307489000023</v>
      </c>
      <c r="U39" s="232">
        <f t="shared" si="10"/>
        <v>26.720374619946426</v>
      </c>
      <c r="V39" s="232">
        <v>302.21344950994666</v>
      </c>
      <c r="W39" s="232">
        <v>10.294366909999981</v>
      </c>
      <c r="X39" s="232">
        <f t="shared" si="12"/>
        <v>9.0964703500000414</v>
      </c>
      <c r="Y39" s="232">
        <v>19.390837260000023</v>
      </c>
      <c r="Z39" s="232">
        <f t="shared" si="4"/>
        <v>488.87800812174896</v>
      </c>
      <c r="AA39" s="232">
        <v>508.26884538174897</v>
      </c>
      <c r="AB39" s="232">
        <f t="shared" si="8"/>
        <v>63.973565048250975</v>
      </c>
      <c r="AC39" s="232">
        <v>572.24241042999995</v>
      </c>
      <c r="AD39" s="232">
        <v>42.1</v>
      </c>
      <c r="AE39" s="232">
        <f t="shared" si="11"/>
        <v>83.444272140000038</v>
      </c>
      <c r="AF39" s="232">
        <v>125.54427214000003</v>
      </c>
      <c r="AG39" s="232">
        <f t="shared" si="11"/>
        <v>56.592337889999953</v>
      </c>
      <c r="AH39" s="232">
        <v>182.13661002999999</v>
      </c>
      <c r="AI39" s="232">
        <f t="shared" si="5"/>
        <v>41.645669449999815</v>
      </c>
      <c r="AJ39" s="232">
        <v>223.7822794799998</v>
      </c>
      <c r="AK39" s="232">
        <v>7.3850016100000007</v>
      </c>
      <c r="AL39" s="232">
        <f t="shared" si="6"/>
        <v>18.641614930000003</v>
      </c>
      <c r="AM39" s="232">
        <v>26.026616540000003</v>
      </c>
      <c r="AN39" s="232">
        <f t="shared" si="6"/>
        <v>24.531240399999991</v>
      </c>
      <c r="AO39" s="232">
        <v>50.557856939999994</v>
      </c>
      <c r="AP39" s="232">
        <f t="shared" si="6"/>
        <v>130.06582179</v>
      </c>
      <c r="AQ39" s="232">
        <v>180.62367872999999</v>
      </c>
      <c r="AR39" s="381">
        <v>109.151449</v>
      </c>
      <c r="AS39" s="298" t="s">
        <v>85</v>
      </c>
      <c r="AT39" s="321"/>
      <c r="AU39" s="212"/>
      <c r="AV39" s="213"/>
    </row>
    <row r="40" spans="1:48">
      <c r="B40" s="164" t="s">
        <v>108</v>
      </c>
      <c r="C40" s="175">
        <v>5.5360159999999999E-2</v>
      </c>
      <c r="D40" s="115">
        <v>0.67973173999999992</v>
      </c>
      <c r="E40" s="115">
        <v>1.17882595</v>
      </c>
      <c r="F40" s="115">
        <v>2.2182018100000005</v>
      </c>
      <c r="G40" s="230">
        <v>3.1053680200000002</v>
      </c>
      <c r="H40" s="232">
        <v>10.128390479999995</v>
      </c>
      <c r="I40" s="232">
        <v>0.78406414000000002</v>
      </c>
      <c r="J40" s="232">
        <f t="shared" si="0"/>
        <v>1.6260268600000001</v>
      </c>
      <c r="K40" s="232">
        <v>2.410091</v>
      </c>
      <c r="L40" s="232">
        <f t="shared" si="0"/>
        <v>10.296201580000002</v>
      </c>
      <c r="M40" s="232">
        <v>12.706292580000001</v>
      </c>
      <c r="N40" s="232">
        <f t="shared" si="0"/>
        <v>9.1640172199999999</v>
      </c>
      <c r="O40" s="232">
        <v>21.870309800000001</v>
      </c>
      <c r="P40" s="232">
        <v>6.693926310000001</v>
      </c>
      <c r="Q40" s="232">
        <f t="shared" si="1"/>
        <v>2.0358266600000006</v>
      </c>
      <c r="R40" s="232">
        <v>8.7297529700000016</v>
      </c>
      <c r="S40" s="232">
        <f t="shared" si="2"/>
        <v>30.205085830000002</v>
      </c>
      <c r="T40" s="232">
        <v>38.934838800000001</v>
      </c>
      <c r="U40" s="232">
        <f t="shared" si="10"/>
        <v>29.267399529999999</v>
      </c>
      <c r="V40" s="232">
        <v>68.20223833</v>
      </c>
      <c r="W40" s="232">
        <v>0.29605531000000002</v>
      </c>
      <c r="X40" s="232">
        <f t="shared" si="12"/>
        <v>3.4541296400000001</v>
      </c>
      <c r="Y40" s="232">
        <v>3.75018495</v>
      </c>
      <c r="Z40" s="232">
        <f t="shared" si="4"/>
        <v>11.39686189</v>
      </c>
      <c r="AA40" s="232">
        <v>15.14704684</v>
      </c>
      <c r="AB40" s="232">
        <f t="shared" si="8"/>
        <v>14.052953159999999</v>
      </c>
      <c r="AC40" s="232">
        <v>29.2</v>
      </c>
      <c r="AD40" s="232">
        <v>10.703944230000001</v>
      </c>
      <c r="AE40" s="232">
        <f t="shared" si="11"/>
        <v>11.580678029999994</v>
      </c>
      <c r="AF40" s="232">
        <v>22.284622259999995</v>
      </c>
      <c r="AG40" s="232">
        <f t="shared" si="11"/>
        <v>7.9849374400000066</v>
      </c>
      <c r="AH40" s="232">
        <v>30.269559700000002</v>
      </c>
      <c r="AI40" s="232">
        <f t="shared" si="5"/>
        <v>11.887518299999996</v>
      </c>
      <c r="AJ40" s="232">
        <v>42.157077999999998</v>
      </c>
      <c r="AK40" s="232">
        <v>11.979357889999999</v>
      </c>
      <c r="AL40" s="232">
        <f t="shared" si="6"/>
        <v>15.522740250000002</v>
      </c>
      <c r="AM40" s="232">
        <v>27.502098140000001</v>
      </c>
      <c r="AN40" s="232">
        <f t="shared" si="6"/>
        <v>18.532699780000002</v>
      </c>
      <c r="AO40" s="232">
        <v>46.034797920000003</v>
      </c>
      <c r="AP40" s="232">
        <f t="shared" si="6"/>
        <v>7.9932157999999944</v>
      </c>
      <c r="AQ40" s="232">
        <v>54.028013719999997</v>
      </c>
      <c r="AR40" s="381">
        <v>17.943315800000001</v>
      </c>
      <c r="AS40" s="298">
        <f t="shared" si="7"/>
        <v>0.49785288700478092</v>
      </c>
      <c r="AU40" s="212"/>
      <c r="AV40" s="213"/>
    </row>
    <row r="41" spans="1:48">
      <c r="B41" s="42" t="s">
        <v>9</v>
      </c>
      <c r="C41" s="174">
        <v>114.00417712000001</v>
      </c>
      <c r="D41" s="114">
        <v>147.31959613000001</v>
      </c>
      <c r="E41" s="114">
        <v>115.29497292000001</v>
      </c>
      <c r="F41" s="114">
        <v>181.34330467999999</v>
      </c>
      <c r="G41" s="230">
        <v>242.50657596000005</v>
      </c>
      <c r="H41" s="230">
        <v>371.72068442</v>
      </c>
      <c r="I41" s="230">
        <v>39.803963040000006</v>
      </c>
      <c r="J41" s="230">
        <f t="shared" si="0"/>
        <v>85.824054679999989</v>
      </c>
      <c r="K41" s="230">
        <v>125.62801772</v>
      </c>
      <c r="L41" s="230">
        <f t="shared" si="0"/>
        <v>107.77473591999998</v>
      </c>
      <c r="M41" s="230">
        <v>233.40275363999999</v>
      </c>
      <c r="N41" s="230">
        <f t="shared" si="0"/>
        <v>172.00017385999999</v>
      </c>
      <c r="O41" s="230">
        <v>405.40292749999998</v>
      </c>
      <c r="P41" s="230">
        <v>32.517932070000001</v>
      </c>
      <c r="Q41" s="230">
        <f t="shared" si="1"/>
        <v>78.46819296999999</v>
      </c>
      <c r="R41" s="230">
        <v>110.98612503999999</v>
      </c>
      <c r="S41" s="230">
        <f t="shared" si="2"/>
        <v>107.07960656</v>
      </c>
      <c r="T41" s="230">
        <v>218.06573159999999</v>
      </c>
      <c r="U41" s="230">
        <f t="shared" si="10"/>
        <v>215.32823347999999</v>
      </c>
      <c r="V41" s="230">
        <v>433.39396507999999</v>
      </c>
      <c r="W41" s="230">
        <v>37.802926869999993</v>
      </c>
      <c r="X41" s="230">
        <f t="shared" si="12"/>
        <v>99.684931660000018</v>
      </c>
      <c r="Y41" s="230">
        <v>137.48785853000001</v>
      </c>
      <c r="Z41" s="230">
        <f t="shared" si="4"/>
        <v>103.83258008999999</v>
      </c>
      <c r="AA41" s="230">
        <v>241.32043862</v>
      </c>
      <c r="AB41" s="230">
        <f t="shared" si="8"/>
        <v>272.61655739000003</v>
      </c>
      <c r="AC41" s="230">
        <v>513.93699601000003</v>
      </c>
      <c r="AD41" s="230">
        <v>26.5</v>
      </c>
      <c r="AE41" s="230">
        <f t="shared" si="11"/>
        <v>82.82600084000002</v>
      </c>
      <c r="AF41" s="230">
        <v>109.32600084000002</v>
      </c>
      <c r="AG41" s="230">
        <f t="shared" si="11"/>
        <v>102.36240633000004</v>
      </c>
      <c r="AH41" s="230">
        <v>211.68840717000006</v>
      </c>
      <c r="AI41" s="230">
        <f t="shared" si="5"/>
        <v>261.05841461</v>
      </c>
      <c r="AJ41" s="230">
        <v>472.74682178000006</v>
      </c>
      <c r="AK41" s="230">
        <v>47.114185600000006</v>
      </c>
      <c r="AL41" s="230">
        <f t="shared" si="6"/>
        <v>116.43236511999999</v>
      </c>
      <c r="AM41" s="230">
        <v>163.54655072</v>
      </c>
      <c r="AN41" s="230">
        <f t="shared" si="6"/>
        <v>150.27216905999998</v>
      </c>
      <c r="AO41" s="230">
        <v>313.81871977999998</v>
      </c>
      <c r="AP41" s="230">
        <f t="shared" si="6"/>
        <v>300.75262916000003</v>
      </c>
      <c r="AQ41" s="230">
        <v>614.57134894000001</v>
      </c>
      <c r="AR41" s="382">
        <v>70.776170100000002</v>
      </c>
      <c r="AS41" s="298">
        <f t="shared" si="7"/>
        <v>0.50222632947304935</v>
      </c>
      <c r="AU41" s="212"/>
      <c r="AV41" s="213"/>
    </row>
    <row r="42" spans="1:48">
      <c r="B42" s="42" t="s">
        <v>105</v>
      </c>
      <c r="C42" s="174">
        <v>10.179294410000001</v>
      </c>
      <c r="D42" s="115">
        <v>6.6678800000000003</v>
      </c>
      <c r="E42" s="115">
        <v>39.772202140000005</v>
      </c>
      <c r="F42" s="115">
        <v>19.716047980000003</v>
      </c>
      <c r="G42" s="232">
        <v>13.707487129999999</v>
      </c>
      <c r="H42" s="232">
        <v>13.061311509999999</v>
      </c>
      <c r="I42" s="232">
        <v>1.4696166799999997</v>
      </c>
      <c r="J42" s="232">
        <f t="shared" si="0"/>
        <v>2.1248446800000007</v>
      </c>
      <c r="K42" s="232">
        <v>3.5944613600000004</v>
      </c>
      <c r="L42" s="232">
        <f t="shared" si="0"/>
        <v>2.6565677599999988</v>
      </c>
      <c r="M42" s="232">
        <v>6.2510291199999992</v>
      </c>
      <c r="N42" s="232">
        <f t="shared" si="0"/>
        <v>6.62689985</v>
      </c>
      <c r="O42" s="232">
        <v>12.877928969999999</v>
      </c>
      <c r="P42" s="232">
        <v>15.661026109999998</v>
      </c>
      <c r="Q42" s="232">
        <f t="shared" si="1"/>
        <v>2.9089292400000026</v>
      </c>
      <c r="R42" s="232">
        <v>18.569955350000001</v>
      </c>
      <c r="S42" s="232">
        <f t="shared" si="2"/>
        <v>4.0077517100000009</v>
      </c>
      <c r="T42" s="232">
        <v>22.577707060000002</v>
      </c>
      <c r="U42" s="232">
        <f t="shared" si="10"/>
        <v>7.213036970000001</v>
      </c>
      <c r="V42" s="232">
        <v>29.790744030000003</v>
      </c>
      <c r="W42" s="232">
        <v>3.2802705300000001</v>
      </c>
      <c r="X42" s="232">
        <f t="shared" si="12"/>
        <v>3.4375349099999992</v>
      </c>
      <c r="Y42" s="232">
        <v>6.7178054399999994</v>
      </c>
      <c r="Z42" s="232">
        <f t="shared" si="4"/>
        <v>6.7550100200000003</v>
      </c>
      <c r="AA42" s="232">
        <v>13.47281546</v>
      </c>
      <c r="AB42" s="232">
        <f t="shared" si="8"/>
        <v>12.027476069999999</v>
      </c>
      <c r="AC42" s="232">
        <v>25.500291529999998</v>
      </c>
      <c r="AD42" s="232">
        <v>2.7</v>
      </c>
      <c r="AE42" s="232">
        <f t="shared" si="11"/>
        <v>2.84542392</v>
      </c>
      <c r="AF42" s="232">
        <v>5.5454239200000002</v>
      </c>
      <c r="AG42" s="232">
        <f t="shared" si="11"/>
        <v>6.753922929999999</v>
      </c>
      <c r="AH42" s="232">
        <v>12.299346849999999</v>
      </c>
      <c r="AI42" s="232">
        <f t="shared" si="5"/>
        <v>15.940883490000004</v>
      </c>
      <c r="AJ42" s="232">
        <v>28.240230340000004</v>
      </c>
      <c r="AK42" s="232">
        <v>1.84786933</v>
      </c>
      <c r="AL42" s="232">
        <f t="shared" si="6"/>
        <v>4.2957384200000002</v>
      </c>
      <c r="AM42" s="232">
        <v>6.1436077500000001</v>
      </c>
      <c r="AN42" s="232">
        <f t="shared" si="6"/>
        <v>3.5507723400000009</v>
      </c>
      <c r="AO42" s="232">
        <v>9.694380090000001</v>
      </c>
      <c r="AP42" s="232">
        <f t="shared" si="6"/>
        <v>22.435140999999994</v>
      </c>
      <c r="AQ42" s="232">
        <v>32.129521089999997</v>
      </c>
      <c r="AR42" s="381">
        <v>3.0832018300000001</v>
      </c>
      <c r="AS42" s="298">
        <f t="shared" si="7"/>
        <v>0.66851723763389703</v>
      </c>
      <c r="AU42" s="212"/>
      <c r="AV42" s="213"/>
    </row>
    <row r="43" spans="1:48" ht="13.5" thickBot="1">
      <c r="B43" s="42" t="s">
        <v>109</v>
      </c>
      <c r="C43" s="178">
        <v>1.0138239900000625</v>
      </c>
      <c r="D43" s="125">
        <v>0.69389985999999992</v>
      </c>
      <c r="E43" s="125">
        <v>1.3194093700000009</v>
      </c>
      <c r="F43" s="125">
        <v>1.58082754</v>
      </c>
      <c r="G43" s="231">
        <v>2.2862567899999999</v>
      </c>
      <c r="H43" s="231">
        <v>3.9070912199999999</v>
      </c>
      <c r="I43" s="231">
        <v>0.87650020999999989</v>
      </c>
      <c r="J43" s="231">
        <f t="shared" si="0"/>
        <v>0.23660775999999983</v>
      </c>
      <c r="K43" s="231">
        <v>1.1131079699999997</v>
      </c>
      <c r="L43" s="231">
        <f t="shared" si="0"/>
        <v>0.31225053999999997</v>
      </c>
      <c r="M43" s="231">
        <v>1.4253585099999997</v>
      </c>
      <c r="N43" s="231">
        <f t="shared" si="0"/>
        <v>1.6490207600000009</v>
      </c>
      <c r="O43" s="231">
        <v>3.0743792700000006</v>
      </c>
      <c r="P43" s="231">
        <v>0.19623810000000003</v>
      </c>
      <c r="Q43" s="231">
        <f t="shared" si="1"/>
        <v>0.42335571999999994</v>
      </c>
      <c r="R43" s="231">
        <v>0.61959381999999996</v>
      </c>
      <c r="S43" s="231">
        <f t="shared" si="2"/>
        <v>0.24593567000000005</v>
      </c>
      <c r="T43" s="231">
        <v>0.86552949000000001</v>
      </c>
      <c r="U43" s="231">
        <f t="shared" si="10"/>
        <v>2.6490103099999995</v>
      </c>
      <c r="V43" s="231">
        <v>3.5145397999999997</v>
      </c>
      <c r="W43" s="231">
        <v>0.43124662000000002</v>
      </c>
      <c r="X43" s="231">
        <f t="shared" si="12"/>
        <v>2.32296645</v>
      </c>
      <c r="Y43" s="231">
        <v>2.75421307</v>
      </c>
      <c r="Z43" s="233">
        <f t="shared" si="4"/>
        <v>1.4942984000000004</v>
      </c>
      <c r="AA43" s="233">
        <v>4.2485114700000004</v>
      </c>
      <c r="AB43" s="233">
        <f t="shared" si="8"/>
        <v>9.3525461800000009</v>
      </c>
      <c r="AC43" s="233">
        <v>13.601057650000001</v>
      </c>
      <c r="AD43" s="233">
        <v>6.9931427299999998</v>
      </c>
      <c r="AE43" s="233">
        <f t="shared" si="11"/>
        <v>0.73990628000000047</v>
      </c>
      <c r="AF43" s="233">
        <v>7.7330490100000002</v>
      </c>
      <c r="AG43" s="233">
        <f t="shared" si="11"/>
        <v>0.74740977999999991</v>
      </c>
      <c r="AH43" s="233">
        <v>8.4804587900000001</v>
      </c>
      <c r="AI43" s="233">
        <f t="shared" si="5"/>
        <v>4.244035890000001</v>
      </c>
      <c r="AJ43" s="233">
        <v>12.724494680000001</v>
      </c>
      <c r="AK43" s="233">
        <v>2.4907103200000003</v>
      </c>
      <c r="AL43" s="233">
        <f t="shared" si="6"/>
        <v>1.9524874099999994</v>
      </c>
      <c r="AM43" s="233">
        <v>4.4431977299999996</v>
      </c>
      <c r="AN43" s="233">
        <f t="shared" si="6"/>
        <v>-1.6270512699999995</v>
      </c>
      <c r="AO43" s="233">
        <v>2.8161464600000001</v>
      </c>
      <c r="AP43" s="233">
        <f t="shared" si="6"/>
        <v>1.6040096800000003</v>
      </c>
      <c r="AQ43" s="233">
        <v>4.4201561400000005</v>
      </c>
      <c r="AR43" s="388">
        <v>3.23511449</v>
      </c>
      <c r="AS43" s="313">
        <f t="shared" si="7"/>
        <v>0.29887223898441939</v>
      </c>
      <c r="AU43" s="212"/>
      <c r="AV43" s="213"/>
    </row>
    <row r="44" spans="1:48" ht="13.5" thickBot="1">
      <c r="B44" s="44" t="s">
        <v>67</v>
      </c>
      <c r="C44" s="192">
        <v>8680.9803879216597</v>
      </c>
      <c r="D44" s="142">
        <v>8880.7951337799987</v>
      </c>
      <c r="E44" s="142">
        <v>8636.7853940644509</v>
      </c>
      <c r="F44" s="142">
        <v>8892.8449702905291</v>
      </c>
      <c r="G44" s="142">
        <v>8739.9018956899999</v>
      </c>
      <c r="H44" s="142">
        <v>8681.9024876177318</v>
      </c>
      <c r="I44" s="142">
        <v>8764.4322098476914</v>
      </c>
      <c r="J44" s="264"/>
      <c r="K44" s="142">
        <v>9780.6711461135401</v>
      </c>
      <c r="L44" s="289"/>
      <c r="M44" s="142">
        <v>10298.082655578555</v>
      </c>
      <c r="N44" s="289"/>
      <c r="O44" s="142">
        <v>11177.005372449999</v>
      </c>
      <c r="P44" s="142">
        <v>11649.735877270003</v>
      </c>
      <c r="Q44" s="294"/>
      <c r="R44" s="142">
        <v>12001.729988359999</v>
      </c>
      <c r="S44" s="289"/>
      <c r="T44" s="142">
        <v>13868.6276521</v>
      </c>
      <c r="U44" s="315"/>
      <c r="V44" s="142">
        <v>12091.96090091</v>
      </c>
      <c r="W44" s="142">
        <v>11327.748304320003</v>
      </c>
      <c r="X44" s="142"/>
      <c r="Y44" s="142">
        <v>11276.068784269999</v>
      </c>
      <c r="Z44" s="154"/>
      <c r="AA44" s="154">
        <v>11776.10630958</v>
      </c>
      <c r="AB44" s="154"/>
      <c r="AC44" s="154">
        <v>11209.345163148519</v>
      </c>
      <c r="AD44" s="327">
        <v>11394.372192499999</v>
      </c>
      <c r="AE44" s="327"/>
      <c r="AF44" s="142">
        <v>11505.587195004751</v>
      </c>
      <c r="AG44" s="142"/>
      <c r="AH44" s="142">
        <v>11991.571647980001</v>
      </c>
      <c r="AI44" s="142"/>
      <c r="AJ44" s="142">
        <v>12231.085204209998</v>
      </c>
      <c r="AK44" s="142">
        <v>12539.26198017</v>
      </c>
      <c r="AL44" s="142"/>
      <c r="AM44" s="142">
        <v>12442.40140406</v>
      </c>
      <c r="AN44" s="142"/>
      <c r="AO44" s="142">
        <v>12860.642385730058</v>
      </c>
      <c r="AP44" s="142"/>
      <c r="AQ44" s="142">
        <v>13543.028288490001</v>
      </c>
      <c r="AR44" s="380">
        <v>13612.1088</v>
      </c>
      <c r="AS44" s="312">
        <f t="shared" si="7"/>
        <v>8.5559008299422645E-2</v>
      </c>
      <c r="AT44" s="20"/>
      <c r="AU44" s="212"/>
      <c r="AV44" s="213"/>
    </row>
    <row r="45" spans="1:48">
      <c r="B45" s="234" t="s">
        <v>131</v>
      </c>
      <c r="C45" s="175">
        <v>6864.2016607100013</v>
      </c>
      <c r="D45" s="115">
        <v>7107.6351368000023</v>
      </c>
      <c r="E45" s="115">
        <v>6769.7188458800001</v>
      </c>
      <c r="F45" s="115">
        <v>6602.2340264000004</v>
      </c>
      <c r="G45" s="115">
        <v>6137.8670596600005</v>
      </c>
      <c r="H45" s="115">
        <v>5985.2609566600013</v>
      </c>
      <c r="I45" s="115">
        <v>5946.2250366600019</v>
      </c>
      <c r="J45" s="261"/>
      <c r="K45" s="115">
        <v>5921.9802446600006</v>
      </c>
      <c r="L45" s="290"/>
      <c r="M45" s="115">
        <v>5865.0075606600012</v>
      </c>
      <c r="N45" s="290"/>
      <c r="O45" s="115">
        <v>5920.5787406600002</v>
      </c>
      <c r="P45" s="115">
        <v>5938.5645906600002</v>
      </c>
      <c r="Q45" s="295"/>
      <c r="R45" s="115">
        <v>5859.5539466600003</v>
      </c>
      <c r="S45" s="290"/>
      <c r="T45" s="115">
        <v>6059.2862626600008</v>
      </c>
      <c r="U45" s="316"/>
      <c r="V45" s="115">
        <v>6180.5199516600005</v>
      </c>
      <c r="W45" s="115">
        <v>5960.6345006600004</v>
      </c>
      <c r="X45" s="115"/>
      <c r="Y45" s="115">
        <v>5763.3939146600014</v>
      </c>
      <c r="Z45" s="115"/>
      <c r="AA45" s="115">
        <v>5909.3854446599998</v>
      </c>
      <c r="AB45" s="115"/>
      <c r="AC45" s="115">
        <v>5957.8559726599997</v>
      </c>
      <c r="AD45" s="115">
        <v>5867.8320016599982</v>
      </c>
      <c r="AE45" s="115"/>
      <c r="AF45" s="115">
        <v>5786.8853304899976</v>
      </c>
      <c r="AG45" s="115"/>
      <c r="AH45" s="115">
        <v>5888.1499436600006</v>
      </c>
      <c r="AI45" s="115"/>
      <c r="AJ45" s="115">
        <v>6105.297186660001</v>
      </c>
      <c r="AK45" s="115">
        <v>6199.7794506599994</v>
      </c>
      <c r="AL45" s="115"/>
      <c r="AM45" s="115">
        <v>6234.1140536599996</v>
      </c>
      <c r="AN45" s="115"/>
      <c r="AO45" s="115">
        <v>6360.7862166600007</v>
      </c>
      <c r="AP45" s="115"/>
      <c r="AQ45" s="115">
        <v>6833.3377516600003</v>
      </c>
      <c r="AR45" s="389">
        <v>6790.0671400000001</v>
      </c>
      <c r="AS45" s="299">
        <f t="shared" si="7"/>
        <v>9.5211078722673204E-2</v>
      </c>
      <c r="AT45" s="92"/>
      <c r="AU45" s="212"/>
      <c r="AV45" s="213"/>
    </row>
    <row r="46" spans="1:48">
      <c r="B46" s="42" t="s">
        <v>130</v>
      </c>
      <c r="C46" s="228"/>
      <c r="D46" s="229"/>
      <c r="E46" s="229"/>
      <c r="F46" s="229"/>
      <c r="G46" s="115">
        <v>428.95142374000113</v>
      </c>
      <c r="H46" s="115">
        <v>419.46005399999996</v>
      </c>
      <c r="I46" s="115">
        <v>412.72451099999995</v>
      </c>
      <c r="J46" s="261"/>
      <c r="K46" s="115">
        <v>407.0596109999999</v>
      </c>
      <c r="L46" s="290"/>
      <c r="M46" s="115">
        <v>399.43962100000005</v>
      </c>
      <c r="N46" s="290"/>
      <c r="O46" s="115">
        <v>455.16772900000001</v>
      </c>
      <c r="P46" s="115">
        <v>485.43058700000006</v>
      </c>
      <c r="Q46" s="295"/>
      <c r="R46" s="115">
        <v>492.86671000000001</v>
      </c>
      <c r="S46" s="290"/>
      <c r="T46" s="115">
        <v>1439.3295662568528</v>
      </c>
      <c r="U46" s="316"/>
      <c r="V46" s="115">
        <v>1356.6362131600001</v>
      </c>
      <c r="W46" s="115">
        <v>1487.5893481599999</v>
      </c>
      <c r="X46" s="115"/>
      <c r="Y46" s="115">
        <v>1470.49464616</v>
      </c>
      <c r="Z46" s="115"/>
      <c r="AA46" s="115">
        <v>1868.4596851599999</v>
      </c>
      <c r="AB46" s="115"/>
      <c r="AC46" s="115">
        <v>1643.2351719999999</v>
      </c>
      <c r="AD46" s="114">
        <v>1790.5095980000003</v>
      </c>
      <c r="AE46" s="114"/>
      <c r="AF46" s="114">
        <v>1843.7742555800003</v>
      </c>
      <c r="AG46" s="114"/>
      <c r="AH46" s="114">
        <v>1914.3860450000002</v>
      </c>
      <c r="AI46" s="114"/>
      <c r="AJ46" s="114">
        <v>1954.306425</v>
      </c>
      <c r="AK46" s="114">
        <v>1966.396029</v>
      </c>
      <c r="AL46" s="114"/>
      <c r="AM46" s="114">
        <v>1956.8852309999997</v>
      </c>
      <c r="AN46" s="114"/>
      <c r="AO46" s="114">
        <v>1878.6356919999998</v>
      </c>
      <c r="AP46" s="114"/>
      <c r="AQ46" s="114">
        <v>1876.6393169999999</v>
      </c>
      <c r="AR46" s="390">
        <v>1814.74045</v>
      </c>
      <c r="AS46" s="298">
        <f t="shared" si="7"/>
        <v>-7.7123619435462198E-2</v>
      </c>
      <c r="AT46" s="92"/>
      <c r="AU46" s="212"/>
      <c r="AV46" s="213"/>
    </row>
    <row r="47" spans="1:48">
      <c r="B47" s="42" t="s">
        <v>108</v>
      </c>
      <c r="C47" s="175">
        <v>265.26509936165979</v>
      </c>
      <c r="D47" s="115">
        <v>203.47463023</v>
      </c>
      <c r="E47" s="115">
        <v>182.52545042444939</v>
      </c>
      <c r="F47" s="115">
        <v>290.86534129052831</v>
      </c>
      <c r="G47" s="115">
        <v>113.15027168999997</v>
      </c>
      <c r="H47" s="115">
        <v>168.19753252493894</v>
      </c>
      <c r="I47" s="115">
        <v>272.22292208046457</v>
      </c>
      <c r="J47" s="261"/>
      <c r="K47" s="115">
        <v>400.12709671217686</v>
      </c>
      <c r="L47" s="290"/>
      <c r="M47" s="115">
        <v>798.22135137999999</v>
      </c>
      <c r="N47" s="290"/>
      <c r="O47" s="115">
        <v>1608.9700415700004</v>
      </c>
      <c r="P47" s="115">
        <v>2048.6336752700004</v>
      </c>
      <c r="Q47" s="295"/>
      <c r="R47" s="115">
        <v>2584.7247183599998</v>
      </c>
      <c r="S47" s="290"/>
      <c r="T47" s="115">
        <v>3199.4056030999982</v>
      </c>
      <c r="U47" s="316"/>
      <c r="V47" s="115">
        <v>1413.3826749100001</v>
      </c>
      <c r="W47" s="115">
        <v>824.54045731999997</v>
      </c>
      <c r="X47" s="115"/>
      <c r="Y47" s="115">
        <v>943</v>
      </c>
      <c r="Z47" s="115"/>
      <c r="AA47" s="115">
        <v>693.52110894999998</v>
      </c>
      <c r="AB47" s="115"/>
      <c r="AC47" s="115">
        <v>585.4178006685197</v>
      </c>
      <c r="AD47" s="114">
        <v>565.50489149999999</v>
      </c>
      <c r="AE47" s="114"/>
      <c r="AF47" s="114">
        <v>677.85454552475915</v>
      </c>
      <c r="AG47" s="114"/>
      <c r="AH47" s="114">
        <v>658.83208731999991</v>
      </c>
      <c r="AI47" s="114"/>
      <c r="AJ47" s="114">
        <v>793.9944482100002</v>
      </c>
      <c r="AK47" s="114">
        <v>851.53517117000001</v>
      </c>
      <c r="AL47" s="114"/>
      <c r="AM47" s="114">
        <v>724.38766305999991</v>
      </c>
      <c r="AN47" s="114"/>
      <c r="AO47" s="114">
        <v>809.60322673005726</v>
      </c>
      <c r="AP47" s="114"/>
      <c r="AQ47" s="114">
        <v>886.54556149000018</v>
      </c>
      <c r="AR47" s="390">
        <v>989.20066799999995</v>
      </c>
      <c r="AS47" s="298">
        <f t="shared" si="7"/>
        <v>0.16166742313279792</v>
      </c>
      <c r="AT47" s="92"/>
      <c r="AU47" s="212"/>
      <c r="AV47" s="213"/>
    </row>
    <row r="48" spans="1:48">
      <c r="B48" s="42" t="s">
        <v>9</v>
      </c>
      <c r="C48" s="174">
        <v>1097.7904784900002</v>
      </c>
      <c r="D48" s="114">
        <v>1239.0822386699999</v>
      </c>
      <c r="E48" s="114">
        <v>1257.0896363600002</v>
      </c>
      <c r="F48" s="114">
        <v>1311.8610060000001</v>
      </c>
      <c r="G48" s="114">
        <v>1459.5789909999999</v>
      </c>
      <c r="H48" s="114">
        <v>1651.637037</v>
      </c>
      <c r="I48" s="114">
        <v>1689.0396950000004</v>
      </c>
      <c r="J48" s="262"/>
      <c r="K48" s="114">
        <v>2616.3957768300002</v>
      </c>
      <c r="L48" s="291"/>
      <c r="M48" s="114">
        <v>2663.7759418299997</v>
      </c>
      <c r="N48" s="291"/>
      <c r="O48" s="114">
        <v>2647.7958847800005</v>
      </c>
      <c r="P48" s="115">
        <v>2707.4240447800003</v>
      </c>
      <c r="Q48" s="295"/>
      <c r="R48" s="115">
        <v>2625.6979865699996</v>
      </c>
      <c r="S48" s="290"/>
      <c r="T48" s="115">
        <v>2728.7432995700001</v>
      </c>
      <c r="U48" s="316"/>
      <c r="V48" s="115">
        <v>2740.3802260000002</v>
      </c>
      <c r="W48" s="115">
        <v>2666.0510150000005</v>
      </c>
      <c r="X48" s="115"/>
      <c r="Y48" s="115">
        <v>2776.0311449999995</v>
      </c>
      <c r="Z48" s="115"/>
      <c r="AA48" s="115">
        <v>2789.5095680000004</v>
      </c>
      <c r="AB48" s="115"/>
      <c r="AC48" s="115">
        <v>2762.292750999999</v>
      </c>
      <c r="AD48" s="114">
        <v>2728.8720500000004</v>
      </c>
      <c r="AE48" s="114"/>
      <c r="AF48" s="114">
        <v>2597.0231458599997</v>
      </c>
      <c r="AG48" s="114"/>
      <c r="AH48" s="114">
        <v>2618.9190140000001</v>
      </c>
      <c r="AI48" s="114"/>
      <c r="AJ48" s="114">
        <v>2690.8607850000003</v>
      </c>
      <c r="AK48" s="114">
        <v>2781.3591940000001</v>
      </c>
      <c r="AL48" s="114"/>
      <c r="AM48" s="114">
        <v>2800.0506429999991</v>
      </c>
      <c r="AN48" s="114"/>
      <c r="AO48" s="114">
        <v>2887.6800770000004</v>
      </c>
      <c r="AP48" s="114"/>
      <c r="AQ48" s="114">
        <v>2965.2255990000003</v>
      </c>
      <c r="AR48" s="390">
        <v>2998.0929700000002</v>
      </c>
      <c r="AS48" s="298">
        <f t="shared" si="7"/>
        <v>7.7923691577679755E-2</v>
      </c>
      <c r="AT48" s="92"/>
      <c r="AU48" s="212"/>
      <c r="AV48" s="213"/>
    </row>
    <row r="49" spans="2:48">
      <c r="B49" s="42" t="s">
        <v>105</v>
      </c>
      <c r="C49" s="174">
        <v>249.28027898999997</v>
      </c>
      <c r="D49" s="114">
        <v>355.76211043000001</v>
      </c>
      <c r="E49" s="114">
        <v>513.66338599999995</v>
      </c>
      <c r="F49" s="114">
        <v>502.67913800000002</v>
      </c>
      <c r="G49" s="114">
        <v>519.40885800000001</v>
      </c>
      <c r="H49" s="114">
        <v>412.61732009279172</v>
      </c>
      <c r="I49" s="114">
        <v>414.04625976723071</v>
      </c>
      <c r="J49" s="262"/>
      <c r="K49" s="114">
        <v>427.46100240136553</v>
      </c>
      <c r="L49" s="291"/>
      <c r="M49" s="114">
        <v>437.14426919855543</v>
      </c>
      <c r="N49" s="291"/>
      <c r="O49" s="114">
        <v>512.58908741999983</v>
      </c>
      <c r="P49" s="115">
        <v>474.78532799999994</v>
      </c>
      <c r="Q49" s="295"/>
      <c r="R49" s="115">
        <v>519.01692600000013</v>
      </c>
      <c r="S49" s="290"/>
      <c r="T49" s="115">
        <v>564.02026300000011</v>
      </c>
      <c r="U49" s="316"/>
      <c r="V49" s="115">
        <v>655.2236630000001</v>
      </c>
      <c r="W49" s="115">
        <v>602.7522550000001</v>
      </c>
      <c r="X49" s="115"/>
      <c r="Y49" s="115">
        <v>632.07046500000001</v>
      </c>
      <c r="Z49" s="115"/>
      <c r="AA49" s="115">
        <v>646.48166600000002</v>
      </c>
      <c r="AB49" s="115"/>
      <c r="AC49" s="115">
        <v>674.37453800000003</v>
      </c>
      <c r="AD49" s="114">
        <v>688.32447300000001</v>
      </c>
      <c r="AE49" s="114"/>
      <c r="AF49" s="114">
        <v>703.09306251999988</v>
      </c>
      <c r="AG49" s="114"/>
      <c r="AH49" s="114">
        <v>719.44047399999999</v>
      </c>
      <c r="AI49" s="114"/>
      <c r="AJ49" s="114">
        <v>713.58048600000006</v>
      </c>
      <c r="AK49" s="114">
        <v>703.26196500000003</v>
      </c>
      <c r="AL49" s="114"/>
      <c r="AM49" s="114">
        <v>689.82641499999988</v>
      </c>
      <c r="AN49" s="114"/>
      <c r="AO49" s="114">
        <v>706.24952700000017</v>
      </c>
      <c r="AP49" s="114"/>
      <c r="AQ49" s="114">
        <v>745.26908400000002</v>
      </c>
      <c r="AR49" s="390">
        <v>753.36469799999998</v>
      </c>
      <c r="AS49" s="298">
        <f t="shared" si="7"/>
        <v>7.1243342443523039E-2</v>
      </c>
      <c r="AT49" s="92"/>
      <c r="AU49" s="212"/>
      <c r="AV49" s="213"/>
    </row>
    <row r="50" spans="2:48" ht="13.5" thickBot="1">
      <c r="B50" s="165" t="s">
        <v>109</v>
      </c>
      <c r="C50" s="178">
        <v>204.44287036999776</v>
      </c>
      <c r="D50" s="125">
        <v>-25.158982350004838</v>
      </c>
      <c r="E50" s="127">
        <v>-86.211924599999563</v>
      </c>
      <c r="F50" s="127">
        <v>185.20545859999956</v>
      </c>
      <c r="G50" s="127">
        <v>80.945291599998257</v>
      </c>
      <c r="H50" s="127">
        <v>44.729587339999156</v>
      </c>
      <c r="I50" s="127">
        <v>30.17378533999808</v>
      </c>
      <c r="J50" s="263"/>
      <c r="K50" s="127">
        <v>7.6474145099986348</v>
      </c>
      <c r="L50" s="292"/>
      <c r="M50" s="127">
        <v>134.49391151</v>
      </c>
      <c r="N50" s="292"/>
      <c r="O50" s="127">
        <v>31.903889019997791</v>
      </c>
      <c r="P50" s="127">
        <v>-5.102348440000787</v>
      </c>
      <c r="Q50" s="296"/>
      <c r="R50" s="127">
        <v>-80.130299230000006</v>
      </c>
      <c r="S50" s="292"/>
      <c r="T50" s="127">
        <v>-122.15734348685294</v>
      </c>
      <c r="U50" s="317"/>
      <c r="V50" s="127">
        <v>-254.18182781999931</v>
      </c>
      <c r="W50" s="127">
        <v>-213.81927181999944</v>
      </c>
      <c r="X50" s="127"/>
      <c r="Y50" s="127">
        <v>-308.8991851900015</v>
      </c>
      <c r="Z50" s="127"/>
      <c r="AA50" s="127">
        <v>-131.2511631899979</v>
      </c>
      <c r="AB50" s="127"/>
      <c r="AC50" s="127">
        <v>-413.83107118000089</v>
      </c>
      <c r="AD50" s="127">
        <v>-246.67082165999898</v>
      </c>
      <c r="AE50" s="127"/>
      <c r="AF50" s="127">
        <v>-103.04314497000351</v>
      </c>
      <c r="AG50" s="127"/>
      <c r="AH50" s="127">
        <v>191.84408400000072</v>
      </c>
      <c r="AI50" s="127"/>
      <c r="AJ50" s="127">
        <v>-26.954126660002395</v>
      </c>
      <c r="AK50" s="127">
        <v>36.930170339999719</v>
      </c>
      <c r="AL50" s="127"/>
      <c r="AM50" s="127">
        <v>37.137398340001702</v>
      </c>
      <c r="AN50" s="127"/>
      <c r="AO50" s="127">
        <v>217.6876463399995</v>
      </c>
      <c r="AP50" s="127"/>
      <c r="AQ50" s="127">
        <v>236.01097533999942</v>
      </c>
      <c r="AR50" s="391">
        <v>266.64285699999999</v>
      </c>
      <c r="AS50" s="313" t="s">
        <v>85</v>
      </c>
      <c r="AT50" s="92"/>
      <c r="AU50" s="212"/>
      <c r="AV50" s="213"/>
    </row>
    <row r="51" spans="2:48" ht="7.5" customHeight="1">
      <c r="B51" s="52"/>
      <c r="C51" s="110"/>
      <c r="D51" s="110"/>
      <c r="E51" s="110"/>
      <c r="F51" s="195"/>
      <c r="G51" s="195"/>
      <c r="H51" s="195"/>
      <c r="I51" s="158"/>
      <c r="J51" s="158"/>
      <c r="K51" s="158"/>
      <c r="L51" s="158"/>
      <c r="M51" s="158"/>
      <c r="N51" s="285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95"/>
      <c r="AS51" s="92"/>
      <c r="AT51" s="92"/>
      <c r="AU51" s="212"/>
      <c r="AV51" s="213"/>
    </row>
    <row r="52" spans="2:48">
      <c r="B52" s="52"/>
      <c r="F52" s="48"/>
      <c r="G52" s="48"/>
      <c r="I52" s="159"/>
      <c r="J52" s="159"/>
      <c r="K52" s="159"/>
      <c r="M52" s="159"/>
      <c r="N52" s="287"/>
      <c r="O52" s="159"/>
      <c r="P52" s="159"/>
      <c r="Q52" s="159"/>
      <c r="R52" s="159"/>
      <c r="T52" s="159"/>
      <c r="U52" s="159"/>
      <c r="V52" s="159"/>
      <c r="W52" s="159"/>
      <c r="X52" s="159"/>
      <c r="Y52" s="159"/>
      <c r="Z52" s="410"/>
      <c r="AA52" s="410"/>
      <c r="AB52" s="410"/>
      <c r="AC52" s="410"/>
      <c r="AD52" s="410"/>
      <c r="AE52" s="410"/>
      <c r="AF52" s="410"/>
      <c r="AG52" s="410"/>
      <c r="AH52" s="410"/>
      <c r="AI52" s="410"/>
      <c r="AJ52" s="410"/>
      <c r="AK52" s="410"/>
      <c r="AL52" s="410"/>
      <c r="AM52" s="410"/>
      <c r="AN52" s="410"/>
      <c r="AO52" s="410"/>
      <c r="AP52" s="410"/>
      <c r="AQ52" s="410"/>
      <c r="AR52" s="163"/>
      <c r="AS52" s="411"/>
    </row>
    <row r="53" spans="2:48">
      <c r="Z53" s="410"/>
      <c r="AA53" s="410"/>
      <c r="AB53" s="410"/>
      <c r="AC53" s="410"/>
      <c r="AD53" s="410"/>
      <c r="AE53" s="410"/>
      <c r="AF53" s="410"/>
      <c r="AG53" s="410"/>
      <c r="AH53" s="410"/>
      <c r="AI53" s="410"/>
      <c r="AJ53" s="410"/>
      <c r="AK53" s="410"/>
      <c r="AL53" s="410"/>
      <c r="AM53" s="410"/>
      <c r="AN53" s="410"/>
      <c r="AO53" s="410"/>
      <c r="AP53" s="410"/>
      <c r="AQ53" s="410"/>
      <c r="AR53" s="163"/>
      <c r="AS53" s="411"/>
    </row>
    <row r="54" spans="2:48">
      <c r="Z54" s="410"/>
      <c r="AA54" s="410"/>
      <c r="AB54" s="410"/>
      <c r="AC54" s="410"/>
      <c r="AD54" s="410"/>
      <c r="AE54" s="410"/>
      <c r="AF54" s="410"/>
      <c r="AG54" s="410"/>
      <c r="AH54" s="410"/>
      <c r="AI54" s="410"/>
      <c r="AJ54" s="410"/>
      <c r="AK54" s="410"/>
      <c r="AL54" s="410"/>
      <c r="AM54" s="410"/>
      <c r="AN54" s="410"/>
      <c r="AO54" s="410"/>
      <c r="AP54" s="410"/>
      <c r="AQ54" s="410"/>
      <c r="AR54" s="163"/>
      <c r="AS54" s="411"/>
    </row>
    <row r="55" spans="2:48">
      <c r="Z55" s="410"/>
      <c r="AA55" s="410"/>
      <c r="AB55" s="410"/>
      <c r="AC55" s="410"/>
      <c r="AD55" s="410"/>
      <c r="AE55" s="410"/>
      <c r="AF55" s="410"/>
      <c r="AG55" s="410"/>
      <c r="AH55" s="410"/>
      <c r="AI55" s="410"/>
      <c r="AJ55" s="410"/>
      <c r="AK55" s="410"/>
      <c r="AL55" s="410"/>
      <c r="AM55" s="410"/>
      <c r="AN55" s="410"/>
      <c r="AO55" s="410"/>
      <c r="AP55" s="410"/>
      <c r="AQ55" s="410"/>
      <c r="AR55" s="163"/>
      <c r="AS55" s="411"/>
    </row>
    <row r="56" spans="2:48">
      <c r="Z56" s="410"/>
      <c r="AA56" s="410"/>
      <c r="AB56" s="410"/>
      <c r="AC56" s="410"/>
      <c r="AD56" s="410"/>
      <c r="AE56" s="410"/>
      <c r="AF56" s="410"/>
      <c r="AG56" s="410"/>
      <c r="AH56" s="410"/>
      <c r="AI56" s="410"/>
      <c r="AJ56" s="410"/>
      <c r="AK56" s="410"/>
      <c r="AL56" s="410"/>
      <c r="AM56" s="410"/>
      <c r="AN56" s="410"/>
      <c r="AO56" s="410"/>
      <c r="AP56" s="410"/>
      <c r="AQ56" s="410"/>
      <c r="AR56" s="163"/>
      <c r="AS56" s="411"/>
    </row>
    <row r="57" spans="2:48">
      <c r="Z57" s="410"/>
      <c r="AA57" s="410"/>
      <c r="AB57" s="410"/>
      <c r="AC57" s="410"/>
      <c r="AD57" s="410"/>
      <c r="AE57" s="410"/>
      <c r="AF57" s="410"/>
      <c r="AG57" s="410"/>
      <c r="AH57" s="410"/>
      <c r="AI57" s="410"/>
      <c r="AJ57" s="410"/>
      <c r="AK57" s="410"/>
      <c r="AL57" s="410"/>
      <c r="AM57" s="410"/>
      <c r="AN57" s="410"/>
      <c r="AO57" s="410"/>
      <c r="AP57" s="410"/>
      <c r="AQ57" s="410"/>
      <c r="AR57" s="163"/>
      <c r="AS57" s="411"/>
    </row>
    <row r="58" spans="2:48">
      <c r="Z58" s="410"/>
      <c r="AA58" s="410"/>
      <c r="AB58" s="410"/>
      <c r="AC58" s="410"/>
      <c r="AD58" s="410"/>
      <c r="AE58" s="410"/>
      <c r="AF58" s="410"/>
      <c r="AG58" s="410"/>
      <c r="AH58" s="410"/>
      <c r="AI58" s="410"/>
      <c r="AJ58" s="410"/>
      <c r="AK58" s="410"/>
      <c r="AL58" s="410"/>
      <c r="AM58" s="410"/>
      <c r="AN58" s="410"/>
      <c r="AO58" s="410"/>
      <c r="AP58" s="410"/>
      <c r="AQ58" s="410"/>
      <c r="AR58" s="163"/>
      <c r="AS58" s="411"/>
    </row>
    <row r="59" spans="2:48">
      <c r="Z59" s="410"/>
      <c r="AA59" s="410"/>
      <c r="AB59" s="410"/>
      <c r="AC59" s="410"/>
      <c r="AD59" s="410"/>
      <c r="AE59" s="410"/>
      <c r="AF59" s="410"/>
      <c r="AG59" s="410"/>
      <c r="AH59" s="410"/>
      <c r="AI59" s="410"/>
      <c r="AJ59" s="410"/>
      <c r="AK59" s="410"/>
      <c r="AL59" s="410"/>
      <c r="AM59" s="410"/>
      <c r="AN59" s="410"/>
      <c r="AO59" s="410"/>
      <c r="AP59" s="410"/>
      <c r="AQ59" s="410"/>
      <c r="AR59" s="163"/>
      <c r="AS59" s="411"/>
    </row>
    <row r="60" spans="2:48">
      <c r="Z60" s="410"/>
      <c r="AA60" s="410"/>
      <c r="AB60" s="410"/>
      <c r="AC60" s="410"/>
      <c r="AD60" s="410"/>
      <c r="AE60" s="410"/>
      <c r="AF60" s="410"/>
      <c r="AG60" s="410"/>
      <c r="AH60" s="410"/>
      <c r="AI60" s="410"/>
      <c r="AJ60" s="410"/>
      <c r="AK60" s="410"/>
      <c r="AL60" s="410"/>
      <c r="AM60" s="410"/>
      <c r="AN60" s="410"/>
      <c r="AO60" s="410"/>
      <c r="AP60" s="410"/>
      <c r="AQ60" s="410"/>
      <c r="AR60" s="163"/>
      <c r="AS60" s="411"/>
    </row>
    <row r="61" spans="2:48">
      <c r="Z61" s="410"/>
      <c r="AA61" s="410"/>
      <c r="AB61" s="410"/>
      <c r="AC61" s="410"/>
      <c r="AD61" s="410"/>
      <c r="AE61" s="410"/>
      <c r="AF61" s="410"/>
      <c r="AG61" s="410"/>
      <c r="AH61" s="410"/>
      <c r="AI61" s="410"/>
      <c r="AJ61" s="410"/>
      <c r="AK61" s="410"/>
      <c r="AL61" s="410"/>
      <c r="AM61" s="410"/>
      <c r="AN61" s="410"/>
      <c r="AO61" s="410"/>
      <c r="AP61" s="410"/>
      <c r="AQ61" s="410"/>
      <c r="AR61" s="163"/>
      <c r="AS61" s="411"/>
    </row>
    <row r="62" spans="2:48"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0"/>
      <c r="AO62" s="410"/>
      <c r="AP62" s="410"/>
      <c r="AQ62" s="410"/>
      <c r="AR62" s="163"/>
      <c r="AS62" s="411"/>
    </row>
    <row r="63" spans="2:48">
      <c r="Z63" s="410"/>
      <c r="AA63" s="410"/>
      <c r="AB63" s="410"/>
      <c r="AC63" s="410"/>
      <c r="AD63" s="410"/>
      <c r="AE63" s="410"/>
      <c r="AF63" s="410"/>
      <c r="AG63" s="410"/>
      <c r="AH63" s="410"/>
      <c r="AI63" s="410"/>
      <c r="AJ63" s="410"/>
      <c r="AK63" s="410"/>
      <c r="AL63" s="410"/>
      <c r="AM63" s="410"/>
      <c r="AN63" s="410"/>
      <c r="AO63" s="410"/>
      <c r="AP63" s="410"/>
      <c r="AQ63" s="410"/>
      <c r="AR63" s="163"/>
      <c r="AS63" s="411"/>
    </row>
    <row r="64" spans="2:48">
      <c r="Z64" s="410"/>
      <c r="AA64" s="410"/>
      <c r="AB64" s="410"/>
      <c r="AC64" s="410"/>
      <c r="AD64" s="410"/>
      <c r="AE64" s="410"/>
      <c r="AF64" s="410"/>
      <c r="AG64" s="410"/>
      <c r="AH64" s="410"/>
      <c r="AI64" s="410"/>
      <c r="AJ64" s="410"/>
      <c r="AK64" s="410"/>
      <c r="AL64" s="410"/>
      <c r="AM64" s="410"/>
      <c r="AN64" s="410"/>
      <c r="AO64" s="410"/>
      <c r="AP64" s="410"/>
      <c r="AQ64" s="410"/>
      <c r="AR64" s="163"/>
      <c r="AS64" s="411"/>
    </row>
    <row r="65" spans="26:45">
      <c r="Z65" s="410"/>
      <c r="AA65" s="410"/>
      <c r="AB65" s="410"/>
      <c r="AC65" s="410"/>
      <c r="AD65" s="410"/>
      <c r="AE65" s="410"/>
      <c r="AF65" s="410"/>
      <c r="AG65" s="410"/>
      <c r="AH65" s="410"/>
      <c r="AI65" s="410"/>
      <c r="AJ65" s="410"/>
      <c r="AK65" s="410"/>
      <c r="AL65" s="410"/>
      <c r="AM65" s="410"/>
      <c r="AN65" s="410"/>
      <c r="AO65" s="410"/>
      <c r="AP65" s="410"/>
      <c r="AQ65" s="410"/>
      <c r="AR65" s="163"/>
      <c r="AS65" s="411"/>
    </row>
    <row r="66" spans="26:45">
      <c r="Z66" s="410"/>
      <c r="AA66" s="410"/>
      <c r="AB66" s="410"/>
      <c r="AC66" s="410"/>
      <c r="AD66" s="410"/>
      <c r="AE66" s="410"/>
      <c r="AF66" s="410"/>
      <c r="AG66" s="410"/>
      <c r="AH66" s="410"/>
      <c r="AI66" s="410"/>
      <c r="AJ66" s="410"/>
      <c r="AK66" s="410"/>
      <c r="AL66" s="410"/>
      <c r="AM66" s="410"/>
      <c r="AN66" s="410"/>
      <c r="AO66" s="410"/>
      <c r="AP66" s="410"/>
      <c r="AQ66" s="410"/>
      <c r="AR66" s="163"/>
      <c r="AS66" s="411"/>
    </row>
    <row r="67" spans="26:45">
      <c r="Z67" s="410"/>
      <c r="AA67" s="410"/>
      <c r="AB67" s="410"/>
      <c r="AC67" s="410"/>
      <c r="AD67" s="410"/>
      <c r="AE67" s="410"/>
      <c r="AF67" s="410"/>
      <c r="AG67" s="410"/>
      <c r="AH67" s="410"/>
      <c r="AI67" s="410"/>
      <c r="AJ67" s="410"/>
      <c r="AK67" s="410"/>
      <c r="AL67" s="410"/>
      <c r="AM67" s="410"/>
      <c r="AN67" s="410"/>
      <c r="AO67" s="410"/>
      <c r="AP67" s="410"/>
      <c r="AQ67" s="410"/>
      <c r="AR67" s="163"/>
      <c r="AS67" s="411"/>
    </row>
    <row r="68" spans="26:45">
      <c r="Z68" s="410"/>
      <c r="AA68" s="410"/>
      <c r="AB68" s="410"/>
      <c r="AC68" s="410"/>
      <c r="AD68" s="410"/>
      <c r="AE68" s="410"/>
      <c r="AF68" s="410"/>
      <c r="AG68" s="410"/>
      <c r="AH68" s="410"/>
      <c r="AI68" s="410"/>
      <c r="AJ68" s="410"/>
      <c r="AK68" s="410"/>
      <c r="AL68" s="410"/>
      <c r="AM68" s="410"/>
      <c r="AN68" s="410"/>
      <c r="AO68" s="410"/>
      <c r="AP68" s="410"/>
      <c r="AQ68" s="410"/>
      <c r="AR68" s="163"/>
      <c r="AS68" s="411"/>
    </row>
    <row r="69" spans="26:45">
      <c r="Z69" s="410"/>
      <c r="AA69" s="410"/>
      <c r="AB69" s="410"/>
      <c r="AC69" s="410"/>
      <c r="AD69" s="410"/>
      <c r="AE69" s="410"/>
      <c r="AF69" s="410"/>
      <c r="AG69" s="410"/>
      <c r="AH69" s="410"/>
      <c r="AI69" s="410"/>
      <c r="AJ69" s="410"/>
      <c r="AK69" s="410"/>
      <c r="AL69" s="410"/>
      <c r="AM69" s="410"/>
      <c r="AN69" s="410"/>
      <c r="AO69" s="410"/>
      <c r="AP69" s="410"/>
      <c r="AQ69" s="410"/>
      <c r="AR69" s="163"/>
      <c r="AS69" s="411"/>
    </row>
    <row r="70" spans="26:45">
      <c r="Z70" s="410"/>
      <c r="AA70" s="410"/>
      <c r="AB70" s="410"/>
      <c r="AC70" s="410"/>
      <c r="AD70" s="410"/>
      <c r="AE70" s="410"/>
      <c r="AF70" s="410"/>
      <c r="AG70" s="410"/>
      <c r="AH70" s="410"/>
      <c r="AI70" s="410"/>
      <c r="AJ70" s="410"/>
      <c r="AK70" s="410"/>
      <c r="AL70" s="410"/>
      <c r="AM70" s="410"/>
      <c r="AN70" s="410"/>
      <c r="AO70" s="410"/>
      <c r="AP70" s="410"/>
      <c r="AQ70" s="410"/>
      <c r="AR70" s="163"/>
      <c r="AS70" s="411"/>
    </row>
    <row r="71" spans="26:45">
      <c r="Z71" s="410"/>
      <c r="AA71" s="410"/>
      <c r="AB71" s="410"/>
      <c r="AC71" s="410"/>
      <c r="AD71" s="410"/>
      <c r="AE71" s="410"/>
      <c r="AF71" s="410"/>
      <c r="AG71" s="410"/>
      <c r="AH71" s="410"/>
      <c r="AI71" s="410"/>
      <c r="AJ71" s="410"/>
      <c r="AK71" s="410"/>
      <c r="AL71" s="410"/>
      <c r="AM71" s="410"/>
      <c r="AN71" s="410"/>
      <c r="AO71" s="410"/>
      <c r="AP71" s="410"/>
      <c r="AQ71" s="410"/>
      <c r="AR71" s="163"/>
      <c r="AS71" s="411"/>
    </row>
    <row r="72" spans="26:45">
      <c r="Z72" s="410"/>
      <c r="AA72" s="410"/>
      <c r="AB72" s="410"/>
      <c r="AC72" s="410"/>
      <c r="AD72" s="410"/>
      <c r="AE72" s="410"/>
      <c r="AF72" s="410"/>
      <c r="AG72" s="410"/>
      <c r="AH72" s="410"/>
      <c r="AI72" s="410"/>
      <c r="AJ72" s="410"/>
      <c r="AK72" s="410"/>
      <c r="AL72" s="410"/>
      <c r="AM72" s="410"/>
      <c r="AN72" s="410"/>
      <c r="AO72" s="410"/>
      <c r="AP72" s="410"/>
      <c r="AQ72" s="410"/>
      <c r="AR72" s="163"/>
      <c r="AS72" s="411"/>
    </row>
    <row r="73" spans="26:45">
      <c r="Z73" s="410"/>
      <c r="AA73" s="410"/>
      <c r="AB73" s="410"/>
      <c r="AC73" s="410"/>
      <c r="AD73" s="410"/>
      <c r="AE73" s="410"/>
      <c r="AF73" s="410"/>
      <c r="AG73" s="410"/>
      <c r="AH73" s="410"/>
      <c r="AI73" s="410"/>
      <c r="AJ73" s="410"/>
      <c r="AK73" s="410"/>
      <c r="AL73" s="410"/>
      <c r="AM73" s="410"/>
      <c r="AN73" s="410"/>
      <c r="AO73" s="410"/>
      <c r="AP73" s="410"/>
      <c r="AQ73" s="410"/>
      <c r="AR73" s="163"/>
      <c r="AS73" s="411"/>
    </row>
    <row r="74" spans="26:45">
      <c r="Z74" s="410"/>
      <c r="AA74" s="410"/>
      <c r="AB74" s="410"/>
      <c r="AC74" s="410"/>
      <c r="AD74" s="410"/>
      <c r="AE74" s="410"/>
      <c r="AF74" s="410"/>
      <c r="AG74" s="410"/>
      <c r="AH74" s="410"/>
      <c r="AI74" s="410"/>
      <c r="AJ74" s="410"/>
      <c r="AK74" s="410"/>
      <c r="AL74" s="410"/>
      <c r="AM74" s="410"/>
      <c r="AN74" s="410"/>
      <c r="AO74" s="410"/>
      <c r="AP74" s="410"/>
      <c r="AQ74" s="410"/>
      <c r="AR74" s="163"/>
      <c r="AS74" s="411"/>
    </row>
    <row r="75" spans="26:45">
      <c r="Z75" s="410"/>
      <c r="AA75" s="410"/>
      <c r="AB75" s="410"/>
      <c r="AC75" s="410"/>
      <c r="AD75" s="410"/>
      <c r="AE75" s="410"/>
      <c r="AF75" s="410"/>
      <c r="AG75" s="410"/>
      <c r="AH75" s="410"/>
      <c r="AI75" s="410"/>
      <c r="AJ75" s="410"/>
      <c r="AK75" s="410"/>
      <c r="AL75" s="410"/>
      <c r="AM75" s="410"/>
      <c r="AN75" s="410"/>
      <c r="AO75" s="410"/>
      <c r="AP75" s="410"/>
      <c r="AQ75" s="410"/>
      <c r="AR75" s="163"/>
      <c r="AS75" s="411"/>
    </row>
    <row r="76" spans="26:45">
      <c r="Z76" s="410"/>
      <c r="AA76" s="410"/>
      <c r="AB76" s="410"/>
      <c r="AC76" s="410"/>
      <c r="AD76" s="410"/>
      <c r="AE76" s="410"/>
      <c r="AF76" s="410"/>
      <c r="AG76" s="410"/>
      <c r="AH76" s="410"/>
      <c r="AI76" s="410"/>
      <c r="AJ76" s="410"/>
      <c r="AK76" s="410"/>
      <c r="AL76" s="410"/>
      <c r="AM76" s="410"/>
      <c r="AN76" s="410"/>
      <c r="AO76" s="410"/>
      <c r="AP76" s="410"/>
      <c r="AQ76" s="410"/>
      <c r="AR76" s="163"/>
      <c r="AS76" s="411"/>
    </row>
    <row r="77" spans="26:45">
      <c r="Z77" s="410"/>
      <c r="AA77" s="410"/>
      <c r="AB77" s="410"/>
      <c r="AC77" s="410"/>
      <c r="AD77" s="410"/>
      <c r="AE77" s="410"/>
      <c r="AF77" s="410"/>
      <c r="AG77" s="410"/>
      <c r="AH77" s="410"/>
      <c r="AI77" s="410"/>
      <c r="AJ77" s="410"/>
      <c r="AK77" s="410"/>
      <c r="AL77" s="410"/>
      <c r="AM77" s="410"/>
      <c r="AN77" s="410"/>
      <c r="AO77" s="410"/>
      <c r="AP77" s="410"/>
      <c r="AQ77" s="410"/>
      <c r="AR77" s="163"/>
      <c r="AS77" s="411"/>
    </row>
    <row r="78" spans="26:45">
      <c r="Z78" s="410"/>
      <c r="AA78" s="410"/>
      <c r="AB78" s="410"/>
      <c r="AC78" s="410"/>
      <c r="AD78" s="410"/>
      <c r="AE78" s="410"/>
      <c r="AF78" s="410"/>
      <c r="AG78" s="410"/>
      <c r="AH78" s="410"/>
      <c r="AI78" s="410"/>
      <c r="AJ78" s="410"/>
      <c r="AK78" s="410"/>
      <c r="AL78" s="410"/>
      <c r="AM78" s="410"/>
      <c r="AN78" s="410"/>
      <c r="AO78" s="410"/>
      <c r="AP78" s="410"/>
      <c r="AQ78" s="410"/>
      <c r="AR78" s="163"/>
      <c r="AS78" s="411"/>
    </row>
    <row r="79" spans="26:45">
      <c r="Z79" s="410"/>
      <c r="AA79" s="410"/>
      <c r="AB79" s="410"/>
      <c r="AC79" s="410"/>
      <c r="AD79" s="410"/>
      <c r="AE79" s="410"/>
      <c r="AF79" s="410"/>
      <c r="AG79" s="410"/>
      <c r="AH79" s="410"/>
      <c r="AI79" s="410"/>
      <c r="AJ79" s="410"/>
      <c r="AK79" s="410"/>
      <c r="AL79" s="410"/>
      <c r="AM79" s="410"/>
      <c r="AN79" s="410"/>
      <c r="AO79" s="410"/>
      <c r="AP79" s="410"/>
      <c r="AQ79" s="410"/>
      <c r="AR79" s="163"/>
      <c r="AS79" s="411"/>
    </row>
    <row r="80" spans="26:45">
      <c r="Z80" s="410"/>
      <c r="AA80" s="410"/>
      <c r="AB80" s="410"/>
      <c r="AC80" s="410"/>
      <c r="AD80" s="410"/>
      <c r="AE80" s="410"/>
      <c r="AF80" s="410"/>
      <c r="AG80" s="410"/>
      <c r="AH80" s="410"/>
      <c r="AI80" s="410"/>
      <c r="AJ80" s="410"/>
      <c r="AK80" s="410"/>
      <c r="AL80" s="410"/>
      <c r="AM80" s="410"/>
      <c r="AN80" s="410"/>
      <c r="AO80" s="410"/>
      <c r="AP80" s="410"/>
      <c r="AQ80" s="410"/>
      <c r="AR80" s="163"/>
      <c r="AS80" s="411"/>
    </row>
    <row r="81" spans="26:45">
      <c r="Z81" s="410"/>
      <c r="AA81" s="410"/>
      <c r="AB81" s="410"/>
      <c r="AC81" s="410"/>
      <c r="AD81" s="410"/>
      <c r="AE81" s="410"/>
      <c r="AF81" s="410"/>
      <c r="AG81" s="410"/>
      <c r="AH81" s="410"/>
      <c r="AI81" s="410"/>
      <c r="AJ81" s="410"/>
      <c r="AK81" s="410"/>
      <c r="AL81" s="410"/>
      <c r="AM81" s="410"/>
      <c r="AN81" s="410"/>
      <c r="AO81" s="410"/>
      <c r="AP81" s="410"/>
      <c r="AQ81" s="410"/>
      <c r="AR81" s="163"/>
      <c r="AS81" s="411"/>
    </row>
    <row r="82" spans="26:45">
      <c r="Z82" s="410"/>
      <c r="AA82" s="410"/>
      <c r="AB82" s="410"/>
      <c r="AC82" s="410"/>
      <c r="AD82" s="410"/>
      <c r="AE82" s="410"/>
      <c r="AF82" s="410"/>
      <c r="AG82" s="410"/>
      <c r="AH82" s="410"/>
      <c r="AI82" s="410"/>
      <c r="AJ82" s="410"/>
      <c r="AK82" s="410"/>
      <c r="AL82" s="410"/>
      <c r="AM82" s="410"/>
      <c r="AN82" s="410"/>
      <c r="AO82" s="410"/>
      <c r="AP82" s="410"/>
      <c r="AQ82" s="410"/>
      <c r="AR82" s="163"/>
      <c r="AS82" s="411"/>
    </row>
    <row r="83" spans="26:45">
      <c r="Z83" s="410"/>
      <c r="AA83" s="410"/>
      <c r="AB83" s="410"/>
      <c r="AC83" s="410"/>
      <c r="AD83" s="410"/>
      <c r="AE83" s="410"/>
      <c r="AF83" s="410"/>
      <c r="AG83" s="410"/>
      <c r="AH83" s="410"/>
      <c r="AI83" s="410"/>
      <c r="AJ83" s="410"/>
      <c r="AK83" s="410"/>
      <c r="AL83" s="410"/>
      <c r="AM83" s="410"/>
      <c r="AN83" s="410"/>
      <c r="AO83" s="410"/>
      <c r="AP83" s="410"/>
      <c r="AQ83" s="410"/>
      <c r="AR83" s="163"/>
      <c r="AS83" s="411"/>
    </row>
    <row r="84" spans="26:45">
      <c r="Z84" s="410"/>
      <c r="AA84" s="410"/>
      <c r="AB84" s="410"/>
      <c r="AC84" s="410"/>
      <c r="AD84" s="410"/>
      <c r="AE84" s="410"/>
      <c r="AF84" s="410"/>
      <c r="AG84" s="410"/>
      <c r="AH84" s="410"/>
      <c r="AI84" s="410"/>
      <c r="AJ84" s="410"/>
      <c r="AK84" s="410"/>
      <c r="AL84" s="410"/>
      <c r="AM84" s="410"/>
      <c r="AN84" s="410"/>
      <c r="AO84" s="410"/>
      <c r="AP84" s="410"/>
      <c r="AQ84" s="410"/>
      <c r="AR84" s="163"/>
      <c r="AS84" s="411"/>
    </row>
    <row r="85" spans="26:45">
      <c r="Z85" s="410"/>
      <c r="AA85" s="410"/>
      <c r="AB85" s="410"/>
      <c r="AC85" s="410"/>
      <c r="AD85" s="410"/>
      <c r="AE85" s="410"/>
      <c r="AF85" s="410"/>
      <c r="AG85" s="410"/>
      <c r="AH85" s="410"/>
      <c r="AI85" s="410"/>
      <c r="AJ85" s="410"/>
      <c r="AK85" s="410"/>
      <c r="AL85" s="410"/>
      <c r="AM85" s="410"/>
      <c r="AN85" s="410"/>
      <c r="AO85" s="410"/>
      <c r="AP85" s="410"/>
      <c r="AQ85" s="410"/>
      <c r="AR85" s="163"/>
      <c r="AS85" s="411"/>
    </row>
    <row r="86" spans="26:45">
      <c r="Z86" s="410"/>
      <c r="AA86" s="410"/>
      <c r="AB86" s="410"/>
      <c r="AC86" s="410"/>
      <c r="AD86" s="410"/>
      <c r="AE86" s="410"/>
      <c r="AF86" s="410"/>
      <c r="AG86" s="410"/>
      <c r="AH86" s="410"/>
      <c r="AI86" s="410"/>
      <c r="AJ86" s="410"/>
      <c r="AK86" s="410"/>
      <c r="AL86" s="410"/>
      <c r="AM86" s="410"/>
      <c r="AN86" s="410"/>
      <c r="AO86" s="410"/>
      <c r="AP86" s="410"/>
      <c r="AQ86" s="410"/>
      <c r="AR86" s="163"/>
      <c r="AS86" s="411"/>
    </row>
    <row r="87" spans="26:45">
      <c r="Z87" s="410"/>
      <c r="AA87" s="410"/>
      <c r="AB87" s="410"/>
      <c r="AC87" s="410"/>
      <c r="AD87" s="410"/>
      <c r="AE87" s="410"/>
      <c r="AF87" s="410"/>
      <c r="AG87" s="410"/>
      <c r="AH87" s="410"/>
      <c r="AI87" s="410"/>
      <c r="AJ87" s="410"/>
      <c r="AK87" s="410"/>
      <c r="AL87" s="410"/>
      <c r="AM87" s="410"/>
      <c r="AN87" s="410"/>
      <c r="AO87" s="410"/>
      <c r="AP87" s="410"/>
      <c r="AQ87" s="410"/>
      <c r="AR87" s="163"/>
      <c r="AS87" s="411"/>
    </row>
    <row r="88" spans="26:45">
      <c r="Z88" s="410"/>
      <c r="AA88" s="410"/>
      <c r="AB88" s="410"/>
      <c r="AC88" s="410"/>
      <c r="AD88" s="410"/>
      <c r="AE88" s="410"/>
      <c r="AF88" s="410"/>
      <c r="AG88" s="410"/>
      <c r="AH88" s="410"/>
      <c r="AI88" s="410"/>
      <c r="AJ88" s="410"/>
      <c r="AK88" s="410"/>
      <c r="AL88" s="410"/>
      <c r="AM88" s="410"/>
      <c r="AN88" s="410"/>
      <c r="AO88" s="410"/>
      <c r="AP88" s="410"/>
      <c r="AQ88" s="410"/>
      <c r="AR88" s="163"/>
      <c r="AS88" s="411"/>
    </row>
    <row r="89" spans="26:45">
      <c r="Z89" s="410"/>
      <c r="AA89" s="410"/>
      <c r="AB89" s="410"/>
      <c r="AC89" s="410"/>
      <c r="AD89" s="410"/>
      <c r="AE89" s="410"/>
      <c r="AF89" s="410"/>
      <c r="AG89" s="410"/>
      <c r="AH89" s="410"/>
      <c r="AI89" s="410"/>
      <c r="AJ89" s="410"/>
      <c r="AK89" s="410"/>
      <c r="AL89" s="410"/>
      <c r="AM89" s="410"/>
      <c r="AN89" s="410"/>
      <c r="AO89" s="410"/>
      <c r="AP89" s="410"/>
      <c r="AQ89" s="410"/>
      <c r="AR89" s="163"/>
      <c r="AS89" s="411"/>
    </row>
    <row r="90" spans="26:45">
      <c r="Z90" s="410"/>
      <c r="AA90" s="410"/>
      <c r="AB90" s="410"/>
      <c r="AC90" s="410"/>
      <c r="AD90" s="410"/>
      <c r="AE90" s="410"/>
      <c r="AF90" s="410"/>
      <c r="AG90" s="410"/>
      <c r="AH90" s="410"/>
      <c r="AI90" s="410"/>
      <c r="AJ90" s="410"/>
      <c r="AK90" s="410"/>
      <c r="AL90" s="410"/>
      <c r="AM90" s="410"/>
      <c r="AN90" s="410"/>
      <c r="AO90" s="410"/>
      <c r="AP90" s="410"/>
      <c r="AQ90" s="410"/>
      <c r="AR90" s="163"/>
      <c r="AS90" s="411"/>
    </row>
    <row r="91" spans="26:45">
      <c r="Z91" s="410"/>
      <c r="AA91" s="410"/>
      <c r="AB91" s="410"/>
      <c r="AC91" s="410"/>
      <c r="AD91" s="410"/>
      <c r="AE91" s="410"/>
      <c r="AF91" s="410"/>
      <c r="AG91" s="410"/>
      <c r="AH91" s="410"/>
      <c r="AI91" s="410"/>
      <c r="AJ91" s="410"/>
      <c r="AK91" s="410"/>
      <c r="AL91" s="410"/>
      <c r="AM91" s="410"/>
      <c r="AN91" s="410"/>
      <c r="AO91" s="410"/>
      <c r="AP91" s="410"/>
      <c r="AQ91" s="410"/>
      <c r="AR91" s="163"/>
      <c r="AS91" s="411"/>
    </row>
    <row r="92" spans="26:45">
      <c r="Z92" s="410"/>
      <c r="AA92" s="410"/>
      <c r="AB92" s="410"/>
      <c r="AC92" s="410"/>
      <c r="AD92" s="410"/>
      <c r="AE92" s="410"/>
      <c r="AF92" s="410"/>
      <c r="AG92" s="410"/>
      <c r="AH92" s="410"/>
      <c r="AI92" s="410"/>
      <c r="AJ92" s="410"/>
      <c r="AK92" s="410"/>
      <c r="AL92" s="410"/>
      <c r="AM92" s="410"/>
      <c r="AN92" s="410"/>
      <c r="AO92" s="410"/>
      <c r="AP92" s="410"/>
      <c r="AQ92" s="410"/>
      <c r="AR92" s="163"/>
      <c r="AS92" s="411"/>
    </row>
    <row r="93" spans="26:45">
      <c r="Z93" s="410"/>
      <c r="AA93" s="410"/>
      <c r="AB93" s="410"/>
      <c r="AC93" s="410"/>
      <c r="AD93" s="410"/>
      <c r="AE93" s="410"/>
      <c r="AF93" s="410"/>
      <c r="AG93" s="410"/>
      <c r="AH93" s="410"/>
      <c r="AI93" s="410"/>
      <c r="AJ93" s="410"/>
      <c r="AK93" s="410"/>
      <c r="AL93" s="410"/>
      <c r="AM93" s="410"/>
      <c r="AN93" s="410"/>
      <c r="AO93" s="410"/>
      <c r="AP93" s="410"/>
      <c r="AQ93" s="410"/>
      <c r="AR93" s="163"/>
      <c r="AS93" s="411"/>
    </row>
    <row r="94" spans="26:45">
      <c r="Z94" s="410"/>
      <c r="AA94" s="410"/>
      <c r="AB94" s="410"/>
      <c r="AC94" s="410"/>
      <c r="AD94" s="410"/>
      <c r="AE94" s="410"/>
      <c r="AF94" s="410"/>
      <c r="AG94" s="410"/>
      <c r="AH94" s="410"/>
      <c r="AI94" s="410"/>
      <c r="AJ94" s="410"/>
      <c r="AK94" s="410"/>
      <c r="AL94" s="410"/>
      <c r="AM94" s="410"/>
      <c r="AN94" s="410"/>
      <c r="AO94" s="410"/>
      <c r="AP94" s="410"/>
      <c r="AQ94" s="410"/>
      <c r="AR94" s="163"/>
      <c r="AS94" s="411"/>
    </row>
    <row r="95" spans="26:45">
      <c r="Z95" s="410"/>
      <c r="AA95" s="410"/>
      <c r="AB95" s="410"/>
      <c r="AC95" s="410"/>
      <c r="AD95" s="410"/>
      <c r="AE95" s="410"/>
      <c r="AF95" s="410"/>
      <c r="AG95" s="410"/>
      <c r="AH95" s="410"/>
      <c r="AI95" s="410"/>
      <c r="AJ95" s="410"/>
      <c r="AK95" s="410"/>
      <c r="AL95" s="410"/>
      <c r="AM95" s="410"/>
      <c r="AN95" s="410"/>
      <c r="AO95" s="410"/>
      <c r="AP95" s="410"/>
      <c r="AQ95" s="410"/>
      <c r="AR95" s="163"/>
      <c r="AS95" s="411"/>
    </row>
    <row r="96" spans="26:45">
      <c r="Z96" s="410"/>
      <c r="AA96" s="410"/>
      <c r="AB96" s="410"/>
      <c r="AC96" s="410"/>
      <c r="AD96" s="410"/>
      <c r="AE96" s="410"/>
      <c r="AF96" s="410"/>
      <c r="AG96" s="410"/>
      <c r="AH96" s="410"/>
      <c r="AI96" s="410"/>
      <c r="AJ96" s="410"/>
      <c r="AK96" s="410"/>
      <c r="AL96" s="410"/>
      <c r="AM96" s="410"/>
      <c r="AN96" s="410"/>
      <c r="AO96" s="410"/>
      <c r="AP96" s="410"/>
      <c r="AQ96" s="410"/>
      <c r="AR96" s="163"/>
      <c r="AS96" s="411"/>
    </row>
    <row r="97" spans="26:45">
      <c r="Z97" s="410"/>
      <c r="AA97" s="410"/>
      <c r="AB97" s="410"/>
      <c r="AC97" s="410"/>
      <c r="AD97" s="410"/>
      <c r="AE97" s="410"/>
      <c r="AF97" s="410"/>
      <c r="AG97" s="410"/>
      <c r="AH97" s="410"/>
      <c r="AI97" s="410"/>
      <c r="AJ97" s="410"/>
      <c r="AK97" s="410"/>
      <c r="AL97" s="410"/>
      <c r="AM97" s="410"/>
      <c r="AN97" s="410"/>
      <c r="AO97" s="410"/>
      <c r="AP97" s="410"/>
      <c r="AQ97" s="410"/>
      <c r="AR97" s="163"/>
      <c r="AS97" s="411"/>
    </row>
    <row r="98" spans="26:45">
      <c r="Z98" s="410"/>
      <c r="AA98" s="410"/>
      <c r="AB98" s="410"/>
      <c r="AC98" s="410"/>
      <c r="AD98" s="410"/>
      <c r="AE98" s="410"/>
      <c r="AF98" s="410"/>
      <c r="AG98" s="410"/>
      <c r="AH98" s="410"/>
      <c r="AI98" s="410"/>
      <c r="AJ98" s="410"/>
      <c r="AK98" s="410"/>
      <c r="AL98" s="410"/>
      <c r="AM98" s="410"/>
      <c r="AN98" s="410"/>
      <c r="AO98" s="410"/>
      <c r="AP98" s="410"/>
      <c r="AQ98" s="410"/>
      <c r="AR98" s="163"/>
      <c r="AS98" s="411"/>
    </row>
    <row r="99" spans="26:45">
      <c r="Z99" s="410"/>
      <c r="AA99" s="410"/>
      <c r="AB99" s="410"/>
      <c r="AC99" s="410"/>
      <c r="AD99" s="410"/>
      <c r="AE99" s="410"/>
      <c r="AF99" s="410"/>
      <c r="AG99" s="410"/>
      <c r="AH99" s="410"/>
      <c r="AI99" s="410"/>
      <c r="AJ99" s="410"/>
      <c r="AK99" s="410"/>
      <c r="AL99" s="410"/>
      <c r="AM99" s="410"/>
      <c r="AN99" s="410"/>
      <c r="AO99" s="410"/>
      <c r="AP99" s="410"/>
      <c r="AQ99" s="410"/>
      <c r="AR99" s="163"/>
      <c r="AS99" s="411"/>
    </row>
    <row r="100" spans="26:45">
      <c r="Z100" s="410"/>
      <c r="AA100" s="410"/>
      <c r="AB100" s="410"/>
      <c r="AC100" s="410"/>
      <c r="AD100" s="410"/>
      <c r="AE100" s="410"/>
      <c r="AF100" s="410"/>
      <c r="AG100" s="410"/>
      <c r="AH100" s="410"/>
      <c r="AI100" s="410"/>
      <c r="AJ100" s="410"/>
      <c r="AK100" s="410"/>
      <c r="AL100" s="410"/>
      <c r="AM100" s="410"/>
      <c r="AN100" s="410"/>
      <c r="AO100" s="410"/>
      <c r="AP100" s="410"/>
      <c r="AQ100" s="410"/>
      <c r="AR100" s="163"/>
      <c r="AS100" s="411"/>
    </row>
    <row r="101" spans="26:45">
      <c r="Z101" s="410"/>
      <c r="AA101" s="410"/>
      <c r="AB101" s="410"/>
      <c r="AC101" s="410"/>
      <c r="AD101" s="410"/>
      <c r="AE101" s="410"/>
      <c r="AF101" s="410"/>
      <c r="AG101" s="410"/>
      <c r="AH101" s="410"/>
      <c r="AI101" s="410"/>
      <c r="AJ101" s="410"/>
      <c r="AK101" s="410"/>
      <c r="AL101" s="410"/>
      <c r="AM101" s="410"/>
      <c r="AN101" s="410"/>
      <c r="AO101" s="410"/>
      <c r="AP101" s="410"/>
      <c r="AQ101" s="410"/>
      <c r="AR101" s="163"/>
      <c r="AS101" s="411"/>
    </row>
    <row r="102" spans="26:45">
      <c r="Z102" s="410"/>
      <c r="AA102" s="410"/>
      <c r="AB102" s="410"/>
      <c r="AC102" s="410"/>
      <c r="AD102" s="410"/>
      <c r="AE102" s="410"/>
      <c r="AF102" s="410"/>
      <c r="AG102" s="410"/>
      <c r="AH102" s="410"/>
      <c r="AI102" s="410"/>
      <c r="AJ102" s="410"/>
      <c r="AK102" s="410"/>
      <c r="AL102" s="410"/>
      <c r="AM102" s="410"/>
      <c r="AN102" s="410"/>
      <c r="AO102" s="410"/>
      <c r="AP102" s="410"/>
      <c r="AQ102" s="410"/>
      <c r="AR102" s="163"/>
      <c r="AS102" s="411"/>
    </row>
    <row r="103" spans="26:45">
      <c r="Z103" s="410"/>
      <c r="AA103" s="410"/>
      <c r="AB103" s="410"/>
      <c r="AC103" s="410"/>
      <c r="AD103" s="410"/>
      <c r="AE103" s="410"/>
      <c r="AF103" s="410"/>
      <c r="AG103" s="410"/>
      <c r="AH103" s="410"/>
      <c r="AI103" s="410"/>
      <c r="AJ103" s="410"/>
      <c r="AK103" s="410"/>
      <c r="AL103" s="410"/>
      <c r="AM103" s="410"/>
      <c r="AN103" s="410"/>
      <c r="AO103" s="410"/>
      <c r="AP103" s="410"/>
      <c r="AQ103" s="410"/>
      <c r="AR103" s="163"/>
      <c r="AS103" s="411"/>
    </row>
    <row r="104" spans="26:45">
      <c r="Z104" s="410"/>
      <c r="AA104" s="410"/>
      <c r="AB104" s="410"/>
      <c r="AC104" s="410"/>
      <c r="AD104" s="410"/>
      <c r="AE104" s="410"/>
      <c r="AF104" s="410"/>
      <c r="AG104" s="410"/>
      <c r="AH104" s="410"/>
      <c r="AI104" s="410"/>
      <c r="AJ104" s="410"/>
      <c r="AK104" s="410"/>
      <c r="AL104" s="410"/>
      <c r="AM104" s="410"/>
      <c r="AN104" s="410"/>
      <c r="AO104" s="410"/>
      <c r="AP104" s="410"/>
      <c r="AQ104" s="410"/>
      <c r="AR104" s="163"/>
      <c r="AS104" s="411"/>
    </row>
    <row r="105" spans="26:45">
      <c r="Z105" s="410"/>
      <c r="AA105" s="410"/>
      <c r="AB105" s="410"/>
      <c r="AC105" s="410"/>
      <c r="AD105" s="410"/>
      <c r="AE105" s="410"/>
      <c r="AF105" s="410"/>
      <c r="AG105" s="410"/>
      <c r="AH105" s="410"/>
      <c r="AI105" s="410"/>
      <c r="AJ105" s="410"/>
      <c r="AK105" s="410"/>
      <c r="AL105" s="410"/>
      <c r="AM105" s="410"/>
      <c r="AN105" s="410"/>
      <c r="AO105" s="410"/>
      <c r="AP105" s="410"/>
      <c r="AQ105" s="410"/>
      <c r="AR105" s="163"/>
      <c r="AS105" s="411"/>
    </row>
    <row r="106" spans="26:45">
      <c r="Z106" s="410"/>
      <c r="AA106" s="410"/>
      <c r="AB106" s="410"/>
      <c r="AC106" s="410"/>
      <c r="AD106" s="410"/>
      <c r="AE106" s="410"/>
      <c r="AF106" s="410"/>
      <c r="AG106" s="410"/>
      <c r="AH106" s="410"/>
      <c r="AI106" s="410"/>
      <c r="AJ106" s="410"/>
      <c r="AK106" s="410"/>
      <c r="AL106" s="410"/>
      <c r="AM106" s="410"/>
      <c r="AN106" s="410"/>
      <c r="AO106" s="410"/>
      <c r="AP106" s="410"/>
      <c r="AQ106" s="410"/>
      <c r="AR106" s="163"/>
      <c r="AS106" s="411"/>
    </row>
    <row r="107" spans="26:45">
      <c r="Z107" s="410"/>
      <c r="AA107" s="410"/>
      <c r="AB107" s="410"/>
      <c r="AC107" s="410"/>
      <c r="AD107" s="410"/>
      <c r="AE107" s="410"/>
      <c r="AF107" s="410"/>
      <c r="AG107" s="410"/>
      <c r="AH107" s="410"/>
      <c r="AI107" s="410"/>
      <c r="AJ107" s="410"/>
      <c r="AK107" s="410"/>
      <c r="AL107" s="410"/>
      <c r="AM107" s="410"/>
      <c r="AN107" s="410"/>
      <c r="AO107" s="410"/>
      <c r="AP107" s="410"/>
      <c r="AQ107" s="410"/>
      <c r="AR107" s="163"/>
      <c r="AS107" s="411"/>
    </row>
    <row r="108" spans="26:45">
      <c r="Z108" s="410"/>
      <c r="AA108" s="410"/>
      <c r="AB108" s="410"/>
      <c r="AC108" s="410"/>
      <c r="AD108" s="410"/>
      <c r="AE108" s="410"/>
      <c r="AF108" s="410"/>
      <c r="AG108" s="410"/>
      <c r="AH108" s="410"/>
      <c r="AI108" s="410"/>
      <c r="AJ108" s="410"/>
      <c r="AK108" s="410"/>
      <c r="AL108" s="410"/>
      <c r="AM108" s="410"/>
      <c r="AN108" s="410"/>
      <c r="AO108" s="410"/>
      <c r="AP108" s="410"/>
      <c r="AQ108" s="410"/>
      <c r="AR108" s="163"/>
      <c r="AS108" s="411"/>
    </row>
    <row r="109" spans="26:45">
      <c r="Z109" s="410"/>
      <c r="AA109" s="410"/>
      <c r="AB109" s="410"/>
      <c r="AC109" s="410"/>
      <c r="AD109" s="410"/>
      <c r="AE109" s="410"/>
      <c r="AF109" s="410"/>
      <c r="AG109" s="410"/>
      <c r="AH109" s="410"/>
      <c r="AI109" s="410"/>
      <c r="AJ109" s="410"/>
      <c r="AK109" s="410"/>
      <c r="AL109" s="410"/>
      <c r="AM109" s="410"/>
      <c r="AN109" s="410"/>
      <c r="AO109" s="410"/>
      <c r="AP109" s="410"/>
      <c r="AQ109" s="410"/>
      <c r="AR109" s="163"/>
      <c r="AS109" s="411"/>
    </row>
    <row r="110" spans="26:45">
      <c r="Z110" s="410"/>
      <c r="AA110" s="410"/>
      <c r="AB110" s="410"/>
      <c r="AC110" s="410"/>
      <c r="AD110" s="410"/>
      <c r="AE110" s="410"/>
      <c r="AF110" s="410"/>
      <c r="AG110" s="410"/>
      <c r="AH110" s="410"/>
      <c r="AI110" s="410"/>
      <c r="AJ110" s="410"/>
      <c r="AK110" s="410"/>
      <c r="AL110" s="410"/>
      <c r="AM110" s="410"/>
      <c r="AN110" s="410"/>
      <c r="AO110" s="410"/>
      <c r="AP110" s="410"/>
      <c r="AQ110" s="410"/>
      <c r="AR110" s="163"/>
      <c r="AS110" s="411"/>
    </row>
    <row r="111" spans="26:45">
      <c r="Z111" s="410"/>
      <c r="AA111" s="410"/>
      <c r="AB111" s="410"/>
      <c r="AC111" s="410"/>
      <c r="AD111" s="410"/>
      <c r="AE111" s="410"/>
      <c r="AF111" s="410"/>
      <c r="AG111" s="410"/>
      <c r="AH111" s="410"/>
      <c r="AI111" s="410"/>
      <c r="AJ111" s="410"/>
      <c r="AK111" s="410"/>
      <c r="AL111" s="410"/>
      <c r="AM111" s="410"/>
      <c r="AN111" s="410"/>
      <c r="AO111" s="410"/>
      <c r="AP111" s="410"/>
      <c r="AQ111" s="410"/>
      <c r="AR111" s="163"/>
      <c r="AS111" s="411"/>
    </row>
    <row r="112" spans="26:45">
      <c r="Z112" s="410"/>
      <c r="AA112" s="410"/>
      <c r="AB112" s="410"/>
      <c r="AC112" s="410"/>
      <c r="AD112" s="410"/>
      <c r="AE112" s="410"/>
      <c r="AF112" s="410"/>
      <c r="AG112" s="410"/>
      <c r="AH112" s="410"/>
      <c r="AI112" s="410"/>
      <c r="AJ112" s="410"/>
      <c r="AK112" s="410"/>
      <c r="AL112" s="410"/>
      <c r="AM112" s="410"/>
      <c r="AN112" s="410"/>
      <c r="AO112" s="410"/>
      <c r="AP112" s="410"/>
      <c r="AQ112" s="410"/>
      <c r="AR112" s="163"/>
      <c r="AS112" s="411"/>
    </row>
    <row r="113" spans="26:45">
      <c r="Z113" s="410"/>
      <c r="AA113" s="410"/>
      <c r="AB113" s="410"/>
      <c r="AC113" s="410"/>
      <c r="AD113" s="410"/>
      <c r="AE113" s="410"/>
      <c r="AF113" s="410"/>
      <c r="AG113" s="410"/>
      <c r="AH113" s="410"/>
      <c r="AI113" s="410"/>
      <c r="AJ113" s="410"/>
      <c r="AK113" s="410"/>
      <c r="AL113" s="410"/>
      <c r="AM113" s="410"/>
      <c r="AN113" s="410"/>
      <c r="AO113" s="410"/>
      <c r="AP113" s="410"/>
      <c r="AQ113" s="410"/>
      <c r="AR113" s="163"/>
      <c r="AS113" s="411"/>
    </row>
    <row r="114" spans="26:45">
      <c r="Z114" s="410"/>
      <c r="AA114" s="410"/>
      <c r="AB114" s="410"/>
      <c r="AC114" s="410"/>
      <c r="AD114" s="410"/>
      <c r="AE114" s="410"/>
      <c r="AF114" s="410"/>
      <c r="AG114" s="410"/>
      <c r="AH114" s="410"/>
      <c r="AI114" s="410"/>
      <c r="AJ114" s="410"/>
      <c r="AK114" s="410"/>
      <c r="AL114" s="410"/>
      <c r="AM114" s="410"/>
      <c r="AN114" s="410"/>
      <c r="AO114" s="410"/>
      <c r="AP114" s="410"/>
      <c r="AQ114" s="410"/>
      <c r="AR114" s="163"/>
      <c r="AS114" s="411"/>
    </row>
    <row r="115" spans="26:45">
      <c r="Z115" s="410"/>
      <c r="AA115" s="410"/>
      <c r="AB115" s="410"/>
      <c r="AC115" s="410"/>
      <c r="AD115" s="410"/>
      <c r="AE115" s="410"/>
      <c r="AF115" s="410"/>
      <c r="AG115" s="410"/>
      <c r="AH115" s="410"/>
      <c r="AI115" s="410"/>
      <c r="AJ115" s="410"/>
      <c r="AK115" s="410"/>
      <c r="AL115" s="410"/>
      <c r="AM115" s="410"/>
      <c r="AN115" s="410"/>
      <c r="AO115" s="410"/>
      <c r="AP115" s="410"/>
      <c r="AQ115" s="410"/>
      <c r="AR115" s="163"/>
      <c r="AS115" s="411"/>
    </row>
    <row r="116" spans="26:45">
      <c r="Z116" s="410"/>
      <c r="AA116" s="410"/>
      <c r="AB116" s="410"/>
      <c r="AC116" s="410"/>
      <c r="AD116" s="410"/>
      <c r="AE116" s="410"/>
      <c r="AF116" s="410"/>
      <c r="AG116" s="410"/>
      <c r="AH116" s="410"/>
      <c r="AI116" s="410"/>
      <c r="AJ116" s="410"/>
      <c r="AK116" s="410"/>
      <c r="AL116" s="410"/>
      <c r="AM116" s="410"/>
      <c r="AN116" s="410"/>
      <c r="AO116" s="410"/>
      <c r="AP116" s="410"/>
      <c r="AQ116" s="410"/>
      <c r="AR116" s="163"/>
      <c r="AS116" s="411"/>
    </row>
    <row r="117" spans="26:45">
      <c r="Z117" s="410"/>
      <c r="AA117" s="410"/>
      <c r="AB117" s="410"/>
      <c r="AC117" s="410"/>
      <c r="AD117" s="410"/>
      <c r="AE117" s="410"/>
      <c r="AF117" s="410"/>
      <c r="AG117" s="410"/>
      <c r="AH117" s="410"/>
      <c r="AI117" s="410"/>
      <c r="AJ117" s="410"/>
      <c r="AK117" s="410"/>
      <c r="AL117" s="410"/>
      <c r="AM117" s="410"/>
      <c r="AN117" s="410"/>
      <c r="AO117" s="410"/>
      <c r="AP117" s="410"/>
      <c r="AQ117" s="410"/>
      <c r="AR117" s="163"/>
      <c r="AS117" s="411"/>
    </row>
    <row r="118" spans="26:45">
      <c r="Z118" s="410"/>
      <c r="AA118" s="410"/>
      <c r="AB118" s="410"/>
      <c r="AC118" s="410"/>
      <c r="AD118" s="410"/>
      <c r="AE118" s="410"/>
      <c r="AF118" s="410"/>
      <c r="AG118" s="410"/>
      <c r="AH118" s="410"/>
      <c r="AI118" s="410"/>
      <c r="AJ118" s="410"/>
      <c r="AK118" s="410"/>
      <c r="AL118" s="410"/>
      <c r="AM118" s="410"/>
      <c r="AN118" s="410"/>
      <c r="AO118" s="410"/>
      <c r="AP118" s="410"/>
      <c r="AQ118" s="410"/>
      <c r="AR118" s="163"/>
      <c r="AS118" s="411"/>
    </row>
    <row r="119" spans="26:45">
      <c r="Z119" s="410"/>
      <c r="AA119" s="410"/>
      <c r="AB119" s="410"/>
      <c r="AC119" s="410"/>
      <c r="AD119" s="410"/>
      <c r="AE119" s="410"/>
      <c r="AF119" s="410"/>
      <c r="AG119" s="410"/>
      <c r="AH119" s="410"/>
      <c r="AI119" s="410"/>
      <c r="AJ119" s="410"/>
      <c r="AK119" s="410"/>
      <c r="AL119" s="410"/>
      <c r="AM119" s="410"/>
      <c r="AN119" s="410"/>
      <c r="AO119" s="410"/>
      <c r="AP119" s="410"/>
      <c r="AQ119" s="410"/>
      <c r="AR119" s="163"/>
      <c r="AS119" s="411"/>
    </row>
    <row r="120" spans="26:45">
      <c r="Z120" s="410"/>
      <c r="AA120" s="410"/>
      <c r="AB120" s="410"/>
      <c r="AC120" s="410"/>
      <c r="AD120" s="410"/>
      <c r="AE120" s="410"/>
      <c r="AF120" s="410"/>
      <c r="AG120" s="410"/>
      <c r="AH120" s="410"/>
      <c r="AI120" s="410"/>
      <c r="AJ120" s="410"/>
      <c r="AK120" s="410"/>
      <c r="AL120" s="410"/>
      <c r="AM120" s="410"/>
      <c r="AN120" s="410"/>
      <c r="AO120" s="410"/>
      <c r="AP120" s="410"/>
      <c r="AQ120" s="410"/>
      <c r="AR120" s="163"/>
      <c r="AS120" s="411"/>
    </row>
    <row r="121" spans="26:45">
      <c r="Z121" s="410"/>
      <c r="AA121" s="410"/>
      <c r="AB121" s="410"/>
      <c r="AC121" s="410"/>
      <c r="AD121" s="410"/>
      <c r="AE121" s="410"/>
      <c r="AF121" s="410"/>
      <c r="AG121" s="410"/>
      <c r="AH121" s="410"/>
      <c r="AI121" s="410"/>
      <c r="AJ121" s="410"/>
      <c r="AK121" s="410"/>
      <c r="AL121" s="410"/>
      <c r="AM121" s="410"/>
      <c r="AN121" s="410"/>
      <c r="AO121" s="410"/>
      <c r="AP121" s="410"/>
      <c r="AQ121" s="410"/>
      <c r="AR121" s="163"/>
      <c r="AS121" s="411"/>
    </row>
    <row r="122" spans="26:45">
      <c r="Z122" s="410"/>
      <c r="AA122" s="410"/>
      <c r="AB122" s="410"/>
      <c r="AC122" s="410"/>
      <c r="AD122" s="410"/>
      <c r="AE122" s="410"/>
      <c r="AF122" s="410"/>
      <c r="AG122" s="410"/>
      <c r="AH122" s="410"/>
      <c r="AI122" s="410"/>
      <c r="AJ122" s="410"/>
      <c r="AK122" s="410"/>
      <c r="AL122" s="410"/>
      <c r="AM122" s="410"/>
      <c r="AN122" s="410"/>
      <c r="AO122" s="410"/>
      <c r="AP122" s="410"/>
      <c r="AQ122" s="410"/>
      <c r="AR122" s="163"/>
      <c r="AS122" s="411"/>
    </row>
    <row r="123" spans="26:45">
      <c r="Z123" s="410"/>
      <c r="AA123" s="410"/>
      <c r="AB123" s="410"/>
      <c r="AC123" s="410"/>
      <c r="AD123" s="410"/>
      <c r="AE123" s="410"/>
      <c r="AF123" s="410"/>
      <c r="AG123" s="410"/>
      <c r="AH123" s="410"/>
      <c r="AI123" s="410"/>
      <c r="AJ123" s="410"/>
      <c r="AK123" s="410"/>
      <c r="AL123" s="410"/>
      <c r="AM123" s="410"/>
      <c r="AN123" s="410"/>
      <c r="AO123" s="410"/>
      <c r="AP123" s="410"/>
      <c r="AQ123" s="410"/>
      <c r="AR123" s="163"/>
      <c r="AS123" s="411"/>
    </row>
    <row r="124" spans="26:45">
      <c r="Z124" s="410"/>
      <c r="AA124" s="410"/>
      <c r="AB124" s="410"/>
      <c r="AC124" s="410"/>
      <c r="AD124" s="410"/>
      <c r="AE124" s="410"/>
      <c r="AF124" s="410"/>
      <c r="AG124" s="410"/>
      <c r="AH124" s="410"/>
      <c r="AI124" s="410"/>
      <c r="AJ124" s="410"/>
      <c r="AK124" s="410"/>
      <c r="AL124" s="410"/>
      <c r="AM124" s="410"/>
      <c r="AN124" s="410"/>
      <c r="AO124" s="410"/>
      <c r="AP124" s="410"/>
      <c r="AQ124" s="410"/>
      <c r="AR124" s="163"/>
      <c r="AS124" s="411"/>
    </row>
    <row r="125" spans="26:45">
      <c r="Z125" s="410"/>
      <c r="AA125" s="410"/>
      <c r="AB125" s="410"/>
      <c r="AC125" s="410"/>
      <c r="AD125" s="410"/>
      <c r="AE125" s="410"/>
      <c r="AF125" s="410"/>
      <c r="AG125" s="410"/>
      <c r="AH125" s="410"/>
      <c r="AI125" s="410"/>
      <c r="AJ125" s="410"/>
      <c r="AK125" s="410"/>
      <c r="AL125" s="410"/>
      <c r="AM125" s="410"/>
      <c r="AN125" s="410"/>
      <c r="AO125" s="410"/>
      <c r="AP125" s="410"/>
      <c r="AQ125" s="410"/>
      <c r="AR125" s="163"/>
      <c r="AS125" s="411"/>
    </row>
    <row r="126" spans="26:45">
      <c r="Z126" s="410"/>
      <c r="AA126" s="410"/>
      <c r="AB126" s="410"/>
      <c r="AC126" s="410"/>
      <c r="AD126" s="410"/>
      <c r="AE126" s="410"/>
      <c r="AF126" s="410"/>
      <c r="AG126" s="410"/>
      <c r="AH126" s="410"/>
      <c r="AI126" s="410"/>
      <c r="AJ126" s="410"/>
      <c r="AK126" s="410"/>
      <c r="AL126" s="410"/>
      <c r="AM126" s="410"/>
      <c r="AN126" s="410"/>
      <c r="AO126" s="410"/>
      <c r="AP126" s="410"/>
      <c r="AQ126" s="410"/>
      <c r="AR126" s="163"/>
      <c r="AS126" s="411"/>
    </row>
    <row r="127" spans="26:45">
      <c r="Z127" s="410"/>
      <c r="AA127" s="410"/>
      <c r="AB127" s="410"/>
      <c r="AC127" s="410"/>
      <c r="AD127" s="410"/>
      <c r="AE127" s="410"/>
      <c r="AF127" s="410"/>
      <c r="AG127" s="410"/>
      <c r="AH127" s="410"/>
      <c r="AI127" s="410"/>
      <c r="AJ127" s="410"/>
      <c r="AK127" s="410"/>
      <c r="AL127" s="410"/>
      <c r="AM127" s="410"/>
      <c r="AN127" s="410"/>
      <c r="AO127" s="410"/>
      <c r="AP127" s="410"/>
      <c r="AQ127" s="410"/>
      <c r="AR127" s="163"/>
      <c r="AS127" s="411"/>
    </row>
    <row r="128" spans="26:45">
      <c r="Z128" s="410"/>
      <c r="AA128" s="410"/>
      <c r="AB128" s="410"/>
      <c r="AC128" s="410"/>
      <c r="AD128" s="410"/>
      <c r="AE128" s="410"/>
      <c r="AF128" s="410"/>
      <c r="AG128" s="410"/>
      <c r="AH128" s="410"/>
      <c r="AI128" s="410"/>
      <c r="AJ128" s="410"/>
      <c r="AK128" s="410"/>
      <c r="AL128" s="410"/>
      <c r="AM128" s="410"/>
      <c r="AN128" s="410"/>
      <c r="AO128" s="410"/>
      <c r="AP128" s="410"/>
      <c r="AQ128" s="410"/>
      <c r="AR128" s="163"/>
      <c r="AS128" s="411"/>
    </row>
    <row r="129" spans="26:45">
      <c r="Z129" s="410"/>
      <c r="AA129" s="410"/>
      <c r="AB129" s="410"/>
      <c r="AC129" s="410"/>
      <c r="AD129" s="410"/>
      <c r="AE129" s="410"/>
      <c r="AF129" s="410"/>
      <c r="AG129" s="410"/>
      <c r="AH129" s="410"/>
      <c r="AI129" s="410"/>
      <c r="AJ129" s="410"/>
      <c r="AK129" s="410"/>
      <c r="AL129" s="410"/>
      <c r="AM129" s="410"/>
      <c r="AN129" s="410"/>
      <c r="AO129" s="410"/>
      <c r="AP129" s="410"/>
      <c r="AQ129" s="410"/>
      <c r="AR129" s="163"/>
      <c r="AS129" s="411"/>
    </row>
    <row r="130" spans="26:45">
      <c r="Z130" s="410"/>
      <c r="AA130" s="410"/>
      <c r="AB130" s="410"/>
      <c r="AC130" s="410"/>
      <c r="AD130" s="410"/>
      <c r="AE130" s="410"/>
      <c r="AF130" s="410"/>
      <c r="AG130" s="410"/>
      <c r="AH130" s="410"/>
      <c r="AI130" s="410"/>
      <c r="AJ130" s="410"/>
      <c r="AK130" s="410"/>
      <c r="AL130" s="410"/>
      <c r="AM130" s="410"/>
      <c r="AN130" s="410"/>
      <c r="AO130" s="410"/>
      <c r="AP130" s="410"/>
      <c r="AQ130" s="410"/>
      <c r="AR130" s="163"/>
      <c r="AS130" s="411"/>
    </row>
    <row r="131" spans="26:45">
      <c r="Z131" s="410"/>
      <c r="AA131" s="410"/>
      <c r="AB131" s="410"/>
      <c r="AC131" s="410"/>
      <c r="AD131" s="410"/>
      <c r="AE131" s="410"/>
      <c r="AF131" s="410"/>
      <c r="AG131" s="410"/>
      <c r="AH131" s="410"/>
      <c r="AI131" s="410"/>
      <c r="AJ131" s="410"/>
      <c r="AK131" s="410"/>
      <c r="AL131" s="410"/>
      <c r="AM131" s="410"/>
      <c r="AN131" s="410"/>
      <c r="AO131" s="410"/>
      <c r="AP131" s="410"/>
      <c r="AQ131" s="410"/>
      <c r="AR131" s="163"/>
      <c r="AS131" s="411"/>
    </row>
    <row r="132" spans="26:45">
      <c r="Z132" s="410"/>
      <c r="AA132" s="410"/>
      <c r="AB132" s="410"/>
      <c r="AC132" s="410"/>
      <c r="AD132" s="410"/>
      <c r="AE132" s="410"/>
      <c r="AF132" s="410"/>
      <c r="AG132" s="410"/>
      <c r="AH132" s="410"/>
      <c r="AI132" s="410"/>
      <c r="AJ132" s="410"/>
      <c r="AK132" s="410"/>
      <c r="AL132" s="410"/>
      <c r="AM132" s="410"/>
      <c r="AN132" s="410"/>
      <c r="AO132" s="410"/>
      <c r="AP132" s="410"/>
      <c r="AQ132" s="410"/>
      <c r="AR132" s="163"/>
      <c r="AS132" s="411"/>
    </row>
    <row r="133" spans="26:45">
      <c r="Z133" s="410"/>
      <c r="AA133" s="410"/>
      <c r="AB133" s="410"/>
      <c r="AC133" s="410"/>
      <c r="AD133" s="410"/>
      <c r="AE133" s="410"/>
      <c r="AF133" s="410"/>
      <c r="AG133" s="410"/>
      <c r="AH133" s="410"/>
      <c r="AI133" s="410"/>
      <c r="AJ133" s="410"/>
      <c r="AK133" s="410"/>
      <c r="AL133" s="410"/>
      <c r="AM133" s="410"/>
      <c r="AN133" s="410"/>
      <c r="AO133" s="410"/>
      <c r="AP133" s="410"/>
      <c r="AQ133" s="410"/>
      <c r="AR133" s="163"/>
      <c r="AS133" s="411"/>
    </row>
    <row r="134" spans="26:45">
      <c r="Z134" s="410"/>
      <c r="AA134" s="410"/>
      <c r="AB134" s="410"/>
      <c r="AC134" s="410"/>
      <c r="AD134" s="410"/>
      <c r="AE134" s="410"/>
      <c r="AF134" s="410"/>
      <c r="AG134" s="410"/>
      <c r="AH134" s="410"/>
      <c r="AI134" s="410"/>
      <c r="AJ134" s="410"/>
      <c r="AK134" s="410"/>
      <c r="AL134" s="410"/>
      <c r="AM134" s="410"/>
      <c r="AN134" s="410"/>
      <c r="AO134" s="410"/>
      <c r="AP134" s="410"/>
      <c r="AQ134" s="410"/>
      <c r="AR134" s="163"/>
      <c r="AS134" s="411"/>
    </row>
    <row r="135" spans="26:45">
      <c r="Z135" s="410"/>
      <c r="AA135" s="410"/>
      <c r="AB135" s="410"/>
      <c r="AC135" s="410"/>
      <c r="AD135" s="410"/>
      <c r="AE135" s="410"/>
      <c r="AF135" s="410"/>
      <c r="AG135" s="410"/>
      <c r="AH135" s="410"/>
      <c r="AI135" s="410"/>
      <c r="AJ135" s="410"/>
      <c r="AK135" s="410"/>
      <c r="AL135" s="410"/>
      <c r="AM135" s="410"/>
      <c r="AN135" s="410"/>
      <c r="AO135" s="410"/>
      <c r="AP135" s="410"/>
      <c r="AQ135" s="410"/>
      <c r="AR135" s="163"/>
      <c r="AS135" s="411"/>
    </row>
    <row r="136" spans="26:45">
      <c r="Z136" s="410"/>
      <c r="AA136" s="410"/>
      <c r="AB136" s="410"/>
      <c r="AC136" s="410"/>
      <c r="AD136" s="410"/>
      <c r="AE136" s="410"/>
      <c r="AF136" s="410"/>
      <c r="AG136" s="410"/>
      <c r="AH136" s="410"/>
      <c r="AI136" s="410"/>
      <c r="AJ136" s="410"/>
      <c r="AK136" s="410"/>
      <c r="AL136" s="410"/>
      <c r="AM136" s="410"/>
      <c r="AN136" s="410"/>
      <c r="AO136" s="410"/>
      <c r="AP136" s="410"/>
      <c r="AQ136" s="410"/>
      <c r="AR136" s="163"/>
      <c r="AS136" s="411"/>
    </row>
    <row r="137" spans="26:45">
      <c r="Z137" s="410"/>
      <c r="AA137" s="410"/>
      <c r="AB137" s="410"/>
      <c r="AC137" s="410"/>
      <c r="AD137" s="410"/>
      <c r="AE137" s="410"/>
      <c r="AF137" s="410"/>
      <c r="AG137" s="410"/>
      <c r="AH137" s="410"/>
      <c r="AI137" s="410"/>
      <c r="AJ137" s="410"/>
      <c r="AK137" s="410"/>
      <c r="AL137" s="410"/>
      <c r="AM137" s="410"/>
      <c r="AN137" s="410"/>
      <c r="AO137" s="410"/>
      <c r="AP137" s="410"/>
      <c r="AQ137" s="410"/>
      <c r="AR137" s="163"/>
      <c r="AS137" s="411"/>
    </row>
    <row r="138" spans="26:45">
      <c r="Z138" s="410"/>
      <c r="AA138" s="410"/>
      <c r="AB138" s="410"/>
      <c r="AC138" s="410"/>
      <c r="AD138" s="410"/>
      <c r="AE138" s="410"/>
      <c r="AF138" s="410"/>
      <c r="AG138" s="410"/>
      <c r="AH138" s="410"/>
      <c r="AI138" s="410"/>
      <c r="AJ138" s="410"/>
      <c r="AK138" s="410"/>
      <c r="AL138" s="410"/>
      <c r="AM138" s="410"/>
      <c r="AN138" s="410"/>
      <c r="AO138" s="410"/>
      <c r="AP138" s="410"/>
      <c r="AQ138" s="410"/>
      <c r="AR138" s="163"/>
      <c r="AS138" s="411"/>
    </row>
    <row r="139" spans="26:45">
      <c r="Z139" s="410"/>
      <c r="AA139" s="410"/>
      <c r="AB139" s="410"/>
      <c r="AC139" s="410"/>
      <c r="AD139" s="410"/>
      <c r="AE139" s="410"/>
      <c r="AF139" s="410"/>
      <c r="AG139" s="410"/>
      <c r="AH139" s="410"/>
      <c r="AI139" s="410"/>
      <c r="AJ139" s="410"/>
      <c r="AK139" s="410"/>
      <c r="AL139" s="410"/>
      <c r="AM139" s="410"/>
      <c r="AN139" s="410"/>
      <c r="AO139" s="410"/>
      <c r="AP139" s="410"/>
      <c r="AQ139" s="410"/>
      <c r="AR139" s="163"/>
      <c r="AS139" s="411"/>
    </row>
    <row r="140" spans="26:45">
      <c r="Z140" s="410"/>
      <c r="AA140" s="410"/>
      <c r="AB140" s="410"/>
      <c r="AC140" s="410"/>
      <c r="AD140" s="410"/>
      <c r="AE140" s="410"/>
      <c r="AF140" s="410"/>
      <c r="AG140" s="410"/>
      <c r="AH140" s="410"/>
      <c r="AI140" s="410"/>
      <c r="AJ140" s="410"/>
      <c r="AK140" s="410"/>
      <c r="AL140" s="410"/>
      <c r="AM140" s="410"/>
      <c r="AN140" s="410"/>
      <c r="AO140" s="410"/>
      <c r="AP140" s="410"/>
      <c r="AQ140" s="410"/>
      <c r="AR140" s="163"/>
      <c r="AS140" s="411"/>
    </row>
    <row r="141" spans="26:45">
      <c r="Z141" s="410"/>
      <c r="AA141" s="410"/>
      <c r="AB141" s="410"/>
      <c r="AC141" s="410"/>
      <c r="AD141" s="410"/>
      <c r="AE141" s="410"/>
      <c r="AF141" s="410"/>
      <c r="AG141" s="410"/>
      <c r="AH141" s="410"/>
      <c r="AI141" s="410"/>
      <c r="AJ141" s="410"/>
      <c r="AK141" s="410"/>
      <c r="AL141" s="410"/>
      <c r="AM141" s="410"/>
      <c r="AN141" s="410"/>
      <c r="AO141" s="410"/>
      <c r="AP141" s="410"/>
      <c r="AQ141" s="410"/>
      <c r="AR141" s="163"/>
      <c r="AS141" s="411"/>
    </row>
    <row r="142" spans="26:45">
      <c r="Z142" s="410"/>
      <c r="AA142" s="410"/>
      <c r="AB142" s="410"/>
      <c r="AC142" s="410"/>
      <c r="AD142" s="410"/>
      <c r="AE142" s="410"/>
      <c r="AF142" s="410"/>
      <c r="AG142" s="410"/>
      <c r="AH142" s="410"/>
      <c r="AI142" s="410"/>
      <c r="AJ142" s="410"/>
      <c r="AK142" s="410"/>
      <c r="AL142" s="410"/>
      <c r="AM142" s="410"/>
      <c r="AN142" s="410"/>
      <c r="AO142" s="410"/>
      <c r="AP142" s="410"/>
      <c r="AQ142" s="410"/>
      <c r="AR142" s="163"/>
      <c r="AS142" s="411"/>
    </row>
    <row r="143" spans="26:45">
      <c r="Z143" s="410"/>
      <c r="AA143" s="410"/>
      <c r="AB143" s="410"/>
      <c r="AC143" s="410"/>
      <c r="AD143" s="410"/>
      <c r="AE143" s="410"/>
      <c r="AF143" s="410"/>
      <c r="AG143" s="410"/>
      <c r="AH143" s="410"/>
      <c r="AI143" s="410"/>
      <c r="AJ143" s="410"/>
      <c r="AK143" s="410"/>
      <c r="AL143" s="410"/>
      <c r="AM143" s="410"/>
      <c r="AN143" s="410"/>
      <c r="AO143" s="410"/>
      <c r="AP143" s="410"/>
      <c r="AQ143" s="410"/>
      <c r="AR143" s="163"/>
      <c r="AS143" s="411"/>
    </row>
    <row r="144" spans="26:45">
      <c r="Z144" s="410"/>
      <c r="AA144" s="410"/>
      <c r="AB144" s="410"/>
      <c r="AC144" s="410"/>
      <c r="AD144" s="410"/>
      <c r="AE144" s="410"/>
      <c r="AF144" s="410"/>
      <c r="AG144" s="410"/>
      <c r="AH144" s="410"/>
      <c r="AI144" s="410"/>
      <c r="AJ144" s="410"/>
      <c r="AK144" s="410"/>
      <c r="AL144" s="410"/>
      <c r="AM144" s="410"/>
      <c r="AN144" s="410"/>
      <c r="AO144" s="410"/>
      <c r="AP144" s="410"/>
      <c r="AQ144" s="410"/>
      <c r="AR144" s="163"/>
      <c r="AS144" s="411"/>
    </row>
    <row r="145" spans="26:45">
      <c r="Z145" s="410"/>
      <c r="AA145" s="410"/>
      <c r="AB145" s="410"/>
      <c r="AC145" s="410"/>
      <c r="AD145" s="410"/>
      <c r="AE145" s="410"/>
      <c r="AF145" s="410"/>
      <c r="AG145" s="410"/>
      <c r="AH145" s="410"/>
      <c r="AI145" s="410"/>
      <c r="AJ145" s="410"/>
      <c r="AK145" s="410"/>
      <c r="AL145" s="410"/>
      <c r="AM145" s="410"/>
      <c r="AN145" s="410"/>
      <c r="AO145" s="410"/>
      <c r="AP145" s="410"/>
      <c r="AQ145" s="410"/>
      <c r="AR145" s="163"/>
      <c r="AS145" s="411"/>
    </row>
    <row r="146" spans="26:45">
      <c r="Z146" s="410"/>
      <c r="AA146" s="410"/>
      <c r="AB146" s="410"/>
      <c r="AC146" s="410"/>
      <c r="AD146" s="410"/>
      <c r="AE146" s="410"/>
      <c r="AF146" s="410"/>
      <c r="AG146" s="410"/>
      <c r="AH146" s="410"/>
      <c r="AI146" s="410"/>
      <c r="AJ146" s="410"/>
      <c r="AK146" s="410"/>
      <c r="AL146" s="410"/>
      <c r="AM146" s="410"/>
      <c r="AN146" s="410"/>
      <c r="AO146" s="410"/>
      <c r="AP146" s="410"/>
      <c r="AQ146" s="410"/>
      <c r="AR146" s="163"/>
      <c r="AS146" s="411"/>
    </row>
    <row r="147" spans="26:45">
      <c r="Z147" s="410"/>
      <c r="AA147" s="410"/>
      <c r="AB147" s="410"/>
      <c r="AC147" s="410"/>
      <c r="AD147" s="410"/>
      <c r="AE147" s="410"/>
      <c r="AF147" s="410"/>
      <c r="AG147" s="410"/>
      <c r="AH147" s="410"/>
      <c r="AI147" s="410"/>
      <c r="AJ147" s="410"/>
      <c r="AK147" s="410"/>
      <c r="AL147" s="410"/>
      <c r="AM147" s="410"/>
      <c r="AN147" s="410"/>
      <c r="AO147" s="410"/>
      <c r="AP147" s="410"/>
      <c r="AQ147" s="410"/>
      <c r="AR147" s="163"/>
      <c r="AS147" s="411"/>
    </row>
    <row r="148" spans="26:45">
      <c r="Z148" s="410"/>
      <c r="AA148" s="410"/>
      <c r="AB148" s="410"/>
      <c r="AC148" s="410"/>
      <c r="AD148" s="410"/>
      <c r="AE148" s="410"/>
      <c r="AF148" s="410"/>
      <c r="AG148" s="410"/>
      <c r="AH148" s="410"/>
      <c r="AI148" s="410"/>
      <c r="AJ148" s="410"/>
      <c r="AK148" s="410"/>
      <c r="AL148" s="410"/>
      <c r="AM148" s="410"/>
      <c r="AN148" s="410"/>
      <c r="AO148" s="410"/>
      <c r="AP148" s="410"/>
      <c r="AQ148" s="410"/>
      <c r="AR148" s="163"/>
      <c r="AS148" s="411"/>
    </row>
    <row r="149" spans="26:45">
      <c r="Z149" s="410"/>
      <c r="AA149" s="410"/>
      <c r="AB149" s="410"/>
      <c r="AC149" s="410"/>
      <c r="AD149" s="410"/>
      <c r="AE149" s="410"/>
      <c r="AF149" s="410"/>
      <c r="AG149" s="410"/>
      <c r="AH149" s="410"/>
      <c r="AI149" s="410"/>
      <c r="AJ149" s="410"/>
      <c r="AK149" s="410"/>
      <c r="AL149" s="410"/>
      <c r="AM149" s="410"/>
      <c r="AN149" s="410"/>
      <c r="AO149" s="410"/>
      <c r="AP149" s="410"/>
      <c r="AQ149" s="410"/>
      <c r="AR149" s="163"/>
      <c r="AS149" s="411"/>
    </row>
    <row r="150" spans="26:45">
      <c r="Z150" s="410"/>
      <c r="AA150" s="410"/>
      <c r="AB150" s="410"/>
      <c r="AC150" s="410"/>
      <c r="AD150" s="410"/>
      <c r="AE150" s="410"/>
      <c r="AF150" s="410"/>
      <c r="AG150" s="410"/>
      <c r="AH150" s="410"/>
      <c r="AI150" s="410"/>
      <c r="AJ150" s="410"/>
      <c r="AK150" s="410"/>
      <c r="AL150" s="410"/>
      <c r="AM150" s="410"/>
      <c r="AN150" s="410"/>
      <c r="AO150" s="410"/>
      <c r="AP150" s="410"/>
      <c r="AQ150" s="410"/>
      <c r="AR150" s="163"/>
      <c r="AS150" s="411"/>
    </row>
    <row r="151" spans="26:45">
      <c r="Z151" s="410"/>
      <c r="AA151" s="410"/>
      <c r="AB151" s="410"/>
      <c r="AC151" s="410"/>
      <c r="AD151" s="410"/>
      <c r="AE151" s="410"/>
      <c r="AF151" s="410"/>
      <c r="AG151" s="410"/>
      <c r="AH151" s="410"/>
      <c r="AI151" s="410"/>
      <c r="AJ151" s="410"/>
      <c r="AK151" s="410"/>
      <c r="AL151" s="410"/>
      <c r="AM151" s="410"/>
      <c r="AN151" s="410"/>
      <c r="AO151" s="410"/>
      <c r="AP151" s="410"/>
      <c r="AQ151" s="410"/>
      <c r="AR151" s="163"/>
      <c r="AS151" s="411"/>
    </row>
    <row r="152" spans="26:45">
      <c r="Z152" s="410"/>
      <c r="AA152" s="410"/>
      <c r="AB152" s="410"/>
      <c r="AC152" s="410"/>
      <c r="AD152" s="410"/>
      <c r="AE152" s="410"/>
      <c r="AF152" s="410"/>
      <c r="AG152" s="410"/>
      <c r="AH152" s="410"/>
      <c r="AI152" s="410"/>
      <c r="AJ152" s="410"/>
      <c r="AK152" s="410"/>
      <c r="AL152" s="410"/>
      <c r="AM152" s="410"/>
      <c r="AN152" s="410"/>
      <c r="AO152" s="410"/>
      <c r="AP152" s="410"/>
      <c r="AQ152" s="410"/>
      <c r="AR152" s="163"/>
      <c r="AS152" s="411"/>
    </row>
    <row r="153" spans="26:45">
      <c r="Z153" s="410"/>
      <c r="AA153" s="410"/>
      <c r="AB153" s="410"/>
      <c r="AC153" s="410"/>
      <c r="AD153" s="410"/>
      <c r="AE153" s="410"/>
      <c r="AF153" s="410"/>
      <c r="AG153" s="410"/>
      <c r="AH153" s="410"/>
      <c r="AI153" s="410"/>
      <c r="AJ153" s="410"/>
      <c r="AK153" s="410"/>
      <c r="AL153" s="410"/>
      <c r="AM153" s="410"/>
      <c r="AN153" s="410"/>
      <c r="AO153" s="410"/>
      <c r="AP153" s="410"/>
      <c r="AQ153" s="410"/>
      <c r="AR153" s="163"/>
      <c r="AS153" s="411"/>
    </row>
    <row r="154" spans="26:45">
      <c r="Z154" s="410"/>
      <c r="AA154" s="410"/>
      <c r="AB154" s="410"/>
      <c r="AC154" s="410"/>
      <c r="AD154" s="410"/>
      <c r="AE154" s="410"/>
      <c r="AF154" s="410"/>
      <c r="AG154" s="410"/>
      <c r="AH154" s="410"/>
      <c r="AI154" s="410"/>
      <c r="AJ154" s="410"/>
      <c r="AK154" s="410"/>
      <c r="AL154" s="410"/>
      <c r="AM154" s="410"/>
      <c r="AN154" s="410"/>
      <c r="AO154" s="410"/>
      <c r="AP154" s="410"/>
      <c r="AQ154" s="410"/>
      <c r="AR154" s="163"/>
      <c r="AS154" s="411"/>
    </row>
    <row r="155" spans="26:45">
      <c r="Z155" s="410"/>
      <c r="AA155" s="410"/>
      <c r="AB155" s="410"/>
      <c r="AC155" s="410"/>
      <c r="AD155" s="410"/>
      <c r="AE155" s="410"/>
      <c r="AF155" s="410"/>
      <c r="AG155" s="410"/>
      <c r="AH155" s="410"/>
      <c r="AI155" s="410"/>
      <c r="AJ155" s="410"/>
      <c r="AK155" s="410"/>
      <c r="AL155" s="410"/>
      <c r="AM155" s="410"/>
      <c r="AN155" s="410"/>
      <c r="AO155" s="410"/>
      <c r="AP155" s="410"/>
      <c r="AQ155" s="410"/>
      <c r="AR155" s="163"/>
      <c r="AS155" s="411"/>
    </row>
    <row r="156" spans="26:45">
      <c r="Z156" s="410"/>
      <c r="AA156" s="410"/>
      <c r="AB156" s="410"/>
      <c r="AC156" s="410"/>
      <c r="AD156" s="410"/>
      <c r="AE156" s="410"/>
      <c r="AF156" s="410"/>
      <c r="AG156" s="410"/>
      <c r="AH156" s="410"/>
      <c r="AI156" s="410"/>
      <c r="AJ156" s="410"/>
      <c r="AK156" s="410"/>
      <c r="AL156" s="410"/>
      <c r="AM156" s="410"/>
      <c r="AN156" s="410"/>
      <c r="AO156" s="410"/>
      <c r="AP156" s="410"/>
      <c r="AQ156" s="410"/>
      <c r="AR156" s="163"/>
      <c r="AS156" s="411"/>
    </row>
    <row r="157" spans="26:45">
      <c r="Z157" s="410"/>
      <c r="AA157" s="410"/>
      <c r="AB157" s="410"/>
      <c r="AC157" s="410"/>
      <c r="AD157" s="410"/>
      <c r="AE157" s="410"/>
      <c r="AF157" s="410"/>
      <c r="AG157" s="410"/>
      <c r="AH157" s="410"/>
      <c r="AI157" s="410"/>
      <c r="AJ157" s="410"/>
      <c r="AK157" s="410"/>
      <c r="AL157" s="410"/>
      <c r="AM157" s="410"/>
      <c r="AN157" s="410"/>
      <c r="AO157" s="410"/>
      <c r="AP157" s="410"/>
      <c r="AQ157" s="410"/>
      <c r="AR157" s="163"/>
      <c r="AS157" s="411"/>
    </row>
    <row r="158" spans="26:45">
      <c r="Z158" s="410"/>
      <c r="AA158" s="410"/>
      <c r="AB158" s="410"/>
      <c r="AC158" s="410"/>
      <c r="AD158" s="410"/>
      <c r="AE158" s="410"/>
      <c r="AF158" s="410"/>
      <c r="AG158" s="410"/>
      <c r="AH158" s="410"/>
      <c r="AI158" s="410"/>
      <c r="AJ158" s="410"/>
      <c r="AK158" s="410"/>
      <c r="AL158" s="410"/>
      <c r="AM158" s="410"/>
      <c r="AN158" s="410"/>
      <c r="AO158" s="410"/>
      <c r="AP158" s="410"/>
      <c r="AQ158" s="410"/>
      <c r="AR158" s="163"/>
      <c r="AS158" s="411"/>
    </row>
    <row r="159" spans="26:45">
      <c r="Z159" s="410"/>
      <c r="AA159" s="410"/>
      <c r="AB159" s="410"/>
      <c r="AC159" s="410"/>
      <c r="AD159" s="410"/>
      <c r="AE159" s="410"/>
      <c r="AF159" s="410"/>
      <c r="AG159" s="410"/>
      <c r="AH159" s="410"/>
      <c r="AI159" s="410"/>
      <c r="AJ159" s="410"/>
      <c r="AK159" s="410"/>
      <c r="AL159" s="410"/>
      <c r="AM159" s="410"/>
      <c r="AN159" s="410"/>
      <c r="AO159" s="410"/>
      <c r="AP159" s="410"/>
      <c r="AQ159" s="410"/>
      <c r="AR159" s="163"/>
      <c r="AS159" s="411"/>
    </row>
    <row r="160" spans="26:45">
      <c r="Z160" s="410"/>
      <c r="AA160" s="410"/>
      <c r="AB160" s="410"/>
      <c r="AC160" s="410"/>
      <c r="AD160" s="410"/>
      <c r="AE160" s="410"/>
      <c r="AF160" s="410"/>
      <c r="AG160" s="410"/>
      <c r="AH160" s="410"/>
      <c r="AI160" s="410"/>
      <c r="AJ160" s="410"/>
      <c r="AK160" s="410"/>
      <c r="AL160" s="410"/>
      <c r="AM160" s="410"/>
      <c r="AN160" s="410"/>
      <c r="AO160" s="410"/>
      <c r="AP160" s="410"/>
      <c r="AQ160" s="410"/>
      <c r="AR160" s="163"/>
      <c r="AS160" s="411"/>
    </row>
    <row r="161" spans="26:45">
      <c r="Z161" s="410"/>
      <c r="AA161" s="410"/>
      <c r="AB161" s="410"/>
      <c r="AC161" s="410"/>
      <c r="AD161" s="410"/>
      <c r="AE161" s="410"/>
      <c r="AF161" s="410"/>
      <c r="AG161" s="410"/>
      <c r="AH161" s="410"/>
      <c r="AI161" s="410"/>
      <c r="AJ161" s="410"/>
      <c r="AK161" s="410"/>
      <c r="AL161" s="410"/>
      <c r="AM161" s="410"/>
      <c r="AN161" s="410"/>
      <c r="AO161" s="410"/>
      <c r="AP161" s="410"/>
      <c r="AQ161" s="410"/>
      <c r="AR161" s="163"/>
      <c r="AS161" s="411"/>
    </row>
    <row r="162" spans="26:45">
      <c r="Z162" s="410"/>
      <c r="AA162" s="410"/>
      <c r="AB162" s="410"/>
      <c r="AC162" s="410"/>
      <c r="AD162" s="410"/>
      <c r="AE162" s="410"/>
      <c r="AF162" s="410"/>
      <c r="AG162" s="410"/>
      <c r="AH162" s="410"/>
      <c r="AI162" s="410"/>
      <c r="AJ162" s="410"/>
      <c r="AK162" s="410"/>
      <c r="AL162" s="410"/>
      <c r="AM162" s="410"/>
      <c r="AN162" s="410"/>
      <c r="AO162" s="410"/>
      <c r="AP162" s="410"/>
      <c r="AQ162" s="410"/>
      <c r="AR162" s="163"/>
      <c r="AS162" s="411"/>
    </row>
    <row r="163" spans="26:45">
      <c r="Z163" s="410"/>
      <c r="AA163" s="410"/>
      <c r="AB163" s="410"/>
      <c r="AC163" s="410"/>
      <c r="AD163" s="410"/>
      <c r="AE163" s="410"/>
      <c r="AF163" s="410"/>
      <c r="AG163" s="410"/>
      <c r="AH163" s="410"/>
      <c r="AI163" s="410"/>
      <c r="AJ163" s="410"/>
      <c r="AK163" s="410"/>
      <c r="AL163" s="410"/>
      <c r="AM163" s="410"/>
      <c r="AN163" s="410"/>
      <c r="AO163" s="410"/>
      <c r="AP163" s="410"/>
      <c r="AQ163" s="410"/>
      <c r="AR163" s="163"/>
      <c r="AS163" s="411"/>
    </row>
    <row r="164" spans="26:45">
      <c r="Z164" s="410"/>
      <c r="AA164" s="410"/>
      <c r="AB164" s="410"/>
      <c r="AC164" s="410"/>
      <c r="AD164" s="410"/>
      <c r="AE164" s="410"/>
      <c r="AF164" s="410"/>
      <c r="AG164" s="410"/>
      <c r="AH164" s="410"/>
      <c r="AI164" s="410"/>
      <c r="AJ164" s="410"/>
      <c r="AK164" s="410"/>
      <c r="AL164" s="410"/>
      <c r="AM164" s="410"/>
      <c r="AN164" s="410"/>
      <c r="AO164" s="410"/>
      <c r="AP164" s="410"/>
      <c r="AQ164" s="410"/>
      <c r="AR164" s="163"/>
      <c r="AS164" s="411"/>
    </row>
    <row r="165" spans="26:45">
      <c r="Z165" s="410"/>
      <c r="AA165" s="410"/>
      <c r="AB165" s="410"/>
      <c r="AC165" s="410"/>
      <c r="AD165" s="410"/>
      <c r="AE165" s="410"/>
      <c r="AF165" s="410"/>
      <c r="AG165" s="410"/>
      <c r="AH165" s="410"/>
      <c r="AI165" s="410"/>
      <c r="AJ165" s="410"/>
      <c r="AK165" s="410"/>
      <c r="AL165" s="410"/>
      <c r="AM165" s="410"/>
      <c r="AN165" s="410"/>
      <c r="AO165" s="410"/>
      <c r="AP165" s="410"/>
      <c r="AQ165" s="410"/>
      <c r="AR165" s="163"/>
      <c r="AS165" s="411"/>
    </row>
    <row r="166" spans="26:45">
      <c r="Z166" s="410"/>
      <c r="AA166" s="410"/>
      <c r="AB166" s="410"/>
      <c r="AC166" s="410"/>
      <c r="AD166" s="410"/>
      <c r="AE166" s="410"/>
      <c r="AF166" s="410"/>
      <c r="AG166" s="410"/>
      <c r="AH166" s="410"/>
      <c r="AI166" s="410"/>
      <c r="AJ166" s="410"/>
      <c r="AK166" s="410"/>
      <c r="AL166" s="410"/>
      <c r="AM166" s="410"/>
      <c r="AN166" s="410"/>
      <c r="AO166" s="410"/>
      <c r="AP166" s="410"/>
      <c r="AQ166" s="410"/>
      <c r="AR166" s="163"/>
      <c r="AS166" s="411"/>
    </row>
    <row r="167" spans="26:45">
      <c r="Z167" s="410"/>
      <c r="AA167" s="410"/>
      <c r="AB167" s="410"/>
      <c r="AC167" s="410"/>
      <c r="AD167" s="410"/>
      <c r="AE167" s="410"/>
      <c r="AF167" s="410"/>
      <c r="AG167" s="410"/>
      <c r="AH167" s="410"/>
      <c r="AI167" s="410"/>
      <c r="AJ167" s="410"/>
      <c r="AK167" s="410"/>
      <c r="AL167" s="410"/>
      <c r="AM167" s="410"/>
      <c r="AN167" s="410"/>
      <c r="AO167" s="410"/>
      <c r="AP167" s="410"/>
      <c r="AQ167" s="410"/>
      <c r="AR167" s="163"/>
      <c r="AS167" s="411"/>
    </row>
    <row r="168" spans="26:45">
      <c r="Z168" s="410"/>
      <c r="AA168" s="410"/>
      <c r="AB168" s="410"/>
      <c r="AC168" s="410"/>
      <c r="AD168" s="410"/>
      <c r="AE168" s="410"/>
      <c r="AF168" s="410"/>
      <c r="AG168" s="410"/>
      <c r="AH168" s="410"/>
      <c r="AI168" s="410"/>
      <c r="AJ168" s="410"/>
      <c r="AK168" s="410"/>
      <c r="AL168" s="410"/>
      <c r="AM168" s="410"/>
      <c r="AN168" s="410"/>
      <c r="AO168" s="410"/>
      <c r="AP168" s="410"/>
      <c r="AQ168" s="410"/>
      <c r="AR168" s="163"/>
      <c r="AS168" s="411"/>
    </row>
    <row r="169" spans="26:45">
      <c r="Z169" s="410"/>
      <c r="AA169" s="410"/>
      <c r="AB169" s="410"/>
      <c r="AC169" s="410"/>
      <c r="AD169" s="410"/>
      <c r="AE169" s="410"/>
      <c r="AF169" s="410"/>
      <c r="AG169" s="410"/>
      <c r="AH169" s="410"/>
      <c r="AI169" s="410"/>
      <c r="AJ169" s="410"/>
      <c r="AK169" s="410"/>
      <c r="AL169" s="410"/>
      <c r="AM169" s="410"/>
      <c r="AN169" s="410"/>
      <c r="AO169" s="410"/>
      <c r="AP169" s="410"/>
      <c r="AQ169" s="410"/>
      <c r="AR169" s="163"/>
      <c r="AS169" s="411"/>
    </row>
    <row r="170" spans="26:45">
      <c r="Z170" s="410"/>
      <c r="AA170" s="410"/>
      <c r="AB170" s="410"/>
      <c r="AC170" s="410"/>
      <c r="AD170" s="410"/>
      <c r="AE170" s="410"/>
      <c r="AF170" s="410"/>
      <c r="AG170" s="410"/>
      <c r="AH170" s="410"/>
      <c r="AI170" s="410"/>
      <c r="AJ170" s="410"/>
      <c r="AK170" s="410"/>
      <c r="AL170" s="410"/>
      <c r="AM170" s="410"/>
      <c r="AN170" s="410"/>
      <c r="AO170" s="410"/>
      <c r="AP170" s="410"/>
      <c r="AQ170" s="410"/>
      <c r="AR170" s="163"/>
      <c r="AS170" s="411"/>
    </row>
    <row r="171" spans="26:45">
      <c r="Z171" s="410"/>
      <c r="AA171" s="410"/>
      <c r="AB171" s="410"/>
      <c r="AC171" s="410"/>
      <c r="AD171" s="410"/>
      <c r="AE171" s="410"/>
      <c r="AF171" s="410"/>
      <c r="AG171" s="410"/>
      <c r="AH171" s="410"/>
      <c r="AI171" s="410"/>
      <c r="AJ171" s="410"/>
      <c r="AK171" s="410"/>
      <c r="AL171" s="410"/>
      <c r="AM171" s="410"/>
      <c r="AN171" s="410"/>
      <c r="AO171" s="410"/>
      <c r="AP171" s="410"/>
      <c r="AQ171" s="410"/>
      <c r="AR171" s="163"/>
      <c r="AS171" s="411"/>
    </row>
    <row r="172" spans="26:45">
      <c r="Z172" s="410"/>
      <c r="AA172" s="410"/>
      <c r="AB172" s="410"/>
      <c r="AC172" s="410"/>
      <c r="AD172" s="410"/>
      <c r="AE172" s="410"/>
      <c r="AF172" s="410"/>
      <c r="AG172" s="410"/>
      <c r="AH172" s="410"/>
      <c r="AI172" s="410"/>
      <c r="AJ172" s="410"/>
      <c r="AK172" s="410"/>
      <c r="AL172" s="410"/>
      <c r="AM172" s="410"/>
      <c r="AN172" s="410"/>
      <c r="AO172" s="410"/>
      <c r="AP172" s="410"/>
      <c r="AQ172" s="410"/>
      <c r="AR172" s="163"/>
      <c r="AS172" s="411"/>
    </row>
    <row r="173" spans="26:45">
      <c r="Z173" s="410"/>
      <c r="AA173" s="410"/>
      <c r="AB173" s="410"/>
      <c r="AC173" s="410"/>
      <c r="AD173" s="410"/>
      <c r="AE173" s="410"/>
      <c r="AF173" s="410"/>
      <c r="AG173" s="410"/>
      <c r="AH173" s="410"/>
      <c r="AI173" s="410"/>
      <c r="AJ173" s="410"/>
      <c r="AK173" s="410"/>
      <c r="AL173" s="410"/>
      <c r="AM173" s="410"/>
      <c r="AN173" s="410"/>
      <c r="AO173" s="410"/>
      <c r="AP173" s="410"/>
      <c r="AQ173" s="410"/>
      <c r="AR173" s="163"/>
      <c r="AS173" s="411"/>
    </row>
    <row r="174" spans="26:45">
      <c r="Z174" s="410"/>
      <c r="AA174" s="410"/>
      <c r="AB174" s="410"/>
      <c r="AC174" s="410"/>
      <c r="AD174" s="410"/>
      <c r="AE174" s="410"/>
      <c r="AF174" s="410"/>
      <c r="AG174" s="410"/>
      <c r="AH174" s="410"/>
      <c r="AI174" s="410"/>
      <c r="AJ174" s="410"/>
      <c r="AK174" s="410"/>
      <c r="AL174" s="410"/>
      <c r="AM174" s="410"/>
      <c r="AN174" s="410"/>
      <c r="AO174" s="410"/>
      <c r="AP174" s="410"/>
      <c r="AQ174" s="410"/>
      <c r="AR174" s="163"/>
      <c r="AS174" s="411"/>
    </row>
    <row r="175" spans="26:45">
      <c r="Z175" s="410"/>
      <c r="AA175" s="410"/>
      <c r="AB175" s="410"/>
      <c r="AC175" s="410"/>
      <c r="AD175" s="410"/>
      <c r="AE175" s="410"/>
      <c r="AF175" s="410"/>
      <c r="AG175" s="410"/>
      <c r="AH175" s="410"/>
      <c r="AI175" s="410"/>
      <c r="AJ175" s="410"/>
      <c r="AK175" s="410"/>
      <c r="AL175" s="410"/>
      <c r="AM175" s="410"/>
      <c r="AN175" s="410"/>
      <c r="AO175" s="410"/>
      <c r="AP175" s="410"/>
      <c r="AQ175" s="410"/>
      <c r="AR175" s="163"/>
      <c r="AS175" s="411"/>
    </row>
    <row r="176" spans="26:45">
      <c r="Z176" s="410"/>
      <c r="AA176" s="410"/>
      <c r="AB176" s="410"/>
      <c r="AC176" s="410"/>
      <c r="AD176" s="410"/>
      <c r="AE176" s="410"/>
      <c r="AF176" s="410"/>
      <c r="AG176" s="410"/>
      <c r="AH176" s="410"/>
      <c r="AI176" s="410"/>
      <c r="AJ176" s="410"/>
      <c r="AK176" s="410"/>
      <c r="AL176" s="410"/>
      <c r="AM176" s="410"/>
      <c r="AN176" s="410"/>
      <c r="AO176" s="410"/>
      <c r="AP176" s="410"/>
      <c r="AQ176" s="410"/>
      <c r="AR176" s="163"/>
      <c r="AS176" s="411"/>
    </row>
    <row r="177" spans="26:45">
      <c r="Z177" s="410"/>
      <c r="AA177" s="410"/>
      <c r="AB177" s="410"/>
      <c r="AC177" s="410"/>
      <c r="AD177" s="410"/>
      <c r="AE177" s="410"/>
      <c r="AF177" s="410"/>
      <c r="AG177" s="410"/>
      <c r="AH177" s="410"/>
      <c r="AI177" s="410"/>
      <c r="AJ177" s="410"/>
      <c r="AK177" s="410"/>
      <c r="AL177" s="410"/>
      <c r="AM177" s="410"/>
      <c r="AN177" s="410"/>
      <c r="AO177" s="410"/>
      <c r="AP177" s="410"/>
      <c r="AQ177" s="410"/>
      <c r="AR177" s="163"/>
      <c r="AS177" s="411"/>
    </row>
    <row r="178" spans="26:45">
      <c r="Z178" s="410"/>
      <c r="AA178" s="410"/>
      <c r="AB178" s="410"/>
      <c r="AC178" s="410"/>
      <c r="AD178" s="410"/>
      <c r="AE178" s="410"/>
      <c r="AF178" s="410"/>
      <c r="AG178" s="410"/>
      <c r="AH178" s="410"/>
      <c r="AI178" s="410"/>
      <c r="AJ178" s="410"/>
      <c r="AK178" s="410"/>
      <c r="AL178" s="410"/>
      <c r="AM178" s="410"/>
      <c r="AN178" s="410"/>
      <c r="AO178" s="410"/>
      <c r="AP178" s="410"/>
      <c r="AQ178" s="410"/>
      <c r="AR178" s="163"/>
      <c r="AS178" s="411"/>
    </row>
    <row r="179" spans="26:45">
      <c r="Z179" s="410"/>
      <c r="AA179" s="410"/>
      <c r="AB179" s="410"/>
      <c r="AC179" s="410"/>
      <c r="AD179" s="410"/>
      <c r="AE179" s="410"/>
      <c r="AF179" s="410"/>
      <c r="AG179" s="410"/>
      <c r="AH179" s="410"/>
      <c r="AI179" s="410"/>
      <c r="AJ179" s="410"/>
      <c r="AK179" s="410"/>
      <c r="AL179" s="410"/>
      <c r="AM179" s="410"/>
      <c r="AN179" s="410"/>
      <c r="AO179" s="410"/>
      <c r="AP179" s="410"/>
      <c r="AQ179" s="410"/>
      <c r="AR179" s="163"/>
      <c r="AS179" s="411"/>
    </row>
    <row r="180" spans="26:45">
      <c r="Z180" s="410"/>
      <c r="AA180" s="410"/>
      <c r="AB180" s="410"/>
      <c r="AC180" s="410"/>
      <c r="AD180" s="410"/>
      <c r="AE180" s="410"/>
      <c r="AF180" s="410"/>
      <c r="AG180" s="410"/>
      <c r="AH180" s="410"/>
      <c r="AI180" s="410"/>
      <c r="AJ180" s="410"/>
      <c r="AK180" s="410"/>
      <c r="AL180" s="410"/>
      <c r="AM180" s="410"/>
      <c r="AN180" s="410"/>
      <c r="AO180" s="410"/>
      <c r="AP180" s="410"/>
      <c r="AQ180" s="410"/>
      <c r="AR180" s="163"/>
      <c r="AS180" s="411"/>
    </row>
    <row r="181" spans="26:45">
      <c r="Z181" s="410"/>
      <c r="AA181" s="410"/>
      <c r="AB181" s="410"/>
      <c r="AC181" s="410"/>
      <c r="AD181" s="410"/>
      <c r="AE181" s="410"/>
      <c r="AF181" s="410"/>
      <c r="AG181" s="410"/>
      <c r="AH181" s="410"/>
      <c r="AI181" s="410"/>
      <c r="AJ181" s="410"/>
      <c r="AK181" s="410"/>
      <c r="AL181" s="410"/>
      <c r="AM181" s="410"/>
      <c r="AN181" s="410"/>
      <c r="AO181" s="410"/>
      <c r="AP181" s="410"/>
      <c r="AQ181" s="410"/>
      <c r="AR181" s="163"/>
      <c r="AS181" s="411"/>
    </row>
    <row r="182" spans="26:45">
      <c r="Z182" s="410"/>
      <c r="AA182" s="410"/>
      <c r="AB182" s="410"/>
      <c r="AC182" s="410"/>
      <c r="AD182" s="410"/>
      <c r="AE182" s="410"/>
      <c r="AF182" s="410"/>
      <c r="AG182" s="410"/>
      <c r="AH182" s="410"/>
      <c r="AI182" s="410"/>
      <c r="AJ182" s="410"/>
      <c r="AK182" s="410"/>
      <c r="AL182" s="410"/>
      <c r="AM182" s="410"/>
      <c r="AN182" s="410"/>
      <c r="AO182" s="410"/>
      <c r="AP182" s="410"/>
      <c r="AQ182" s="410"/>
      <c r="AR182" s="163"/>
      <c r="AS182" s="411"/>
    </row>
    <row r="183" spans="26:45">
      <c r="Z183" s="410"/>
      <c r="AA183" s="410"/>
      <c r="AB183" s="410"/>
      <c r="AC183" s="410"/>
      <c r="AD183" s="410"/>
      <c r="AE183" s="410"/>
      <c r="AF183" s="410"/>
      <c r="AG183" s="410"/>
      <c r="AH183" s="410"/>
      <c r="AI183" s="410"/>
      <c r="AJ183" s="410"/>
      <c r="AK183" s="410"/>
      <c r="AL183" s="410"/>
      <c r="AM183" s="410"/>
      <c r="AN183" s="410"/>
      <c r="AO183" s="410"/>
      <c r="AP183" s="410"/>
      <c r="AQ183" s="410"/>
      <c r="AR183" s="163"/>
      <c r="AS183" s="411"/>
    </row>
    <row r="184" spans="26:45">
      <c r="Z184" s="410"/>
      <c r="AA184" s="410"/>
      <c r="AB184" s="410"/>
      <c r="AC184" s="410"/>
      <c r="AD184" s="410"/>
      <c r="AE184" s="410"/>
      <c r="AF184" s="410"/>
      <c r="AG184" s="410"/>
      <c r="AH184" s="410"/>
      <c r="AI184" s="410"/>
      <c r="AJ184" s="410"/>
      <c r="AK184" s="410"/>
      <c r="AL184" s="410"/>
      <c r="AM184" s="410"/>
      <c r="AN184" s="410"/>
      <c r="AO184" s="410"/>
      <c r="AP184" s="410"/>
      <c r="AQ184" s="410"/>
      <c r="AR184" s="163"/>
      <c r="AS184" s="411"/>
    </row>
    <row r="185" spans="26:45">
      <c r="Z185" s="410"/>
      <c r="AA185" s="410"/>
      <c r="AB185" s="410"/>
      <c r="AC185" s="410"/>
      <c r="AD185" s="410"/>
      <c r="AE185" s="410"/>
      <c r="AF185" s="410"/>
      <c r="AG185" s="410"/>
      <c r="AH185" s="410"/>
      <c r="AI185" s="410"/>
      <c r="AJ185" s="410"/>
      <c r="AK185" s="410"/>
      <c r="AL185" s="410"/>
      <c r="AM185" s="410"/>
      <c r="AN185" s="410"/>
      <c r="AO185" s="410"/>
      <c r="AP185" s="410"/>
      <c r="AQ185" s="410"/>
      <c r="AR185" s="163"/>
      <c r="AS185" s="411"/>
    </row>
    <row r="186" spans="26:45">
      <c r="Z186" s="410"/>
      <c r="AA186" s="410"/>
      <c r="AB186" s="410"/>
      <c r="AC186" s="410"/>
      <c r="AD186" s="410"/>
      <c r="AE186" s="410"/>
      <c r="AF186" s="410"/>
      <c r="AG186" s="410"/>
      <c r="AH186" s="410"/>
      <c r="AI186" s="410"/>
      <c r="AJ186" s="410"/>
      <c r="AK186" s="410"/>
      <c r="AL186" s="410"/>
      <c r="AM186" s="410"/>
      <c r="AN186" s="410"/>
      <c r="AO186" s="410"/>
      <c r="AP186" s="410"/>
      <c r="AQ186" s="410"/>
      <c r="AR186" s="163"/>
      <c r="AS186" s="411"/>
    </row>
    <row r="187" spans="26:45">
      <c r="Z187" s="410"/>
      <c r="AA187" s="410"/>
      <c r="AB187" s="410"/>
      <c r="AC187" s="410"/>
      <c r="AD187" s="410"/>
      <c r="AE187" s="410"/>
      <c r="AF187" s="410"/>
      <c r="AG187" s="410"/>
      <c r="AH187" s="410"/>
      <c r="AI187" s="410"/>
      <c r="AJ187" s="410"/>
      <c r="AK187" s="410"/>
      <c r="AL187" s="410"/>
      <c r="AM187" s="410"/>
      <c r="AN187" s="410"/>
      <c r="AO187" s="410"/>
      <c r="AP187" s="410"/>
      <c r="AQ187" s="410"/>
      <c r="AR187" s="163"/>
      <c r="AS187" s="411"/>
    </row>
    <row r="188" spans="26:45">
      <c r="Z188" s="410"/>
      <c r="AA188" s="410"/>
      <c r="AB188" s="410"/>
      <c r="AC188" s="410"/>
      <c r="AD188" s="410"/>
      <c r="AE188" s="410"/>
      <c r="AF188" s="410"/>
      <c r="AG188" s="410"/>
      <c r="AH188" s="410"/>
      <c r="AI188" s="410"/>
      <c r="AJ188" s="410"/>
      <c r="AK188" s="410"/>
      <c r="AL188" s="410"/>
      <c r="AM188" s="410"/>
      <c r="AN188" s="410"/>
      <c r="AO188" s="410"/>
      <c r="AP188" s="410"/>
      <c r="AQ188" s="410"/>
      <c r="AR188" s="163"/>
      <c r="AS188" s="411"/>
    </row>
    <row r="189" spans="26:45">
      <c r="Z189" s="410"/>
      <c r="AA189" s="410"/>
      <c r="AB189" s="410"/>
      <c r="AC189" s="410"/>
      <c r="AD189" s="410"/>
      <c r="AE189" s="410"/>
      <c r="AF189" s="410"/>
      <c r="AG189" s="410"/>
      <c r="AH189" s="410"/>
      <c r="AI189" s="410"/>
      <c r="AJ189" s="410"/>
      <c r="AK189" s="410"/>
      <c r="AL189" s="410"/>
      <c r="AM189" s="410"/>
      <c r="AN189" s="410"/>
      <c r="AO189" s="410"/>
      <c r="AP189" s="410"/>
      <c r="AQ189" s="410"/>
      <c r="AR189" s="163"/>
      <c r="AS189" s="411"/>
    </row>
    <row r="190" spans="26:45">
      <c r="Z190" s="410"/>
      <c r="AA190" s="410"/>
      <c r="AB190" s="410"/>
      <c r="AC190" s="410"/>
      <c r="AD190" s="410"/>
      <c r="AE190" s="410"/>
      <c r="AF190" s="410"/>
      <c r="AG190" s="410"/>
      <c r="AH190" s="410"/>
      <c r="AI190" s="410"/>
      <c r="AJ190" s="410"/>
      <c r="AK190" s="410"/>
      <c r="AL190" s="410"/>
      <c r="AM190" s="410"/>
      <c r="AN190" s="410"/>
      <c r="AO190" s="410"/>
      <c r="AP190" s="410"/>
      <c r="AQ190" s="410"/>
      <c r="AR190" s="163"/>
      <c r="AS190" s="411"/>
    </row>
    <row r="191" spans="26:45">
      <c r="Z191" s="410"/>
      <c r="AA191" s="410"/>
      <c r="AB191" s="410"/>
      <c r="AC191" s="410"/>
      <c r="AD191" s="410"/>
      <c r="AE191" s="410"/>
      <c r="AF191" s="410"/>
      <c r="AG191" s="410"/>
      <c r="AH191" s="410"/>
      <c r="AI191" s="410"/>
      <c r="AJ191" s="410"/>
      <c r="AK191" s="410"/>
      <c r="AL191" s="410"/>
      <c r="AM191" s="410"/>
      <c r="AN191" s="410"/>
      <c r="AO191" s="410"/>
      <c r="AP191" s="410"/>
      <c r="AQ191" s="410"/>
      <c r="AR191" s="163"/>
      <c r="AS191" s="411"/>
    </row>
    <row r="192" spans="26:45">
      <c r="Z192" s="410"/>
      <c r="AA192" s="410"/>
      <c r="AB192" s="410"/>
      <c r="AC192" s="410"/>
      <c r="AD192" s="410"/>
      <c r="AE192" s="410"/>
      <c r="AF192" s="410"/>
      <c r="AG192" s="410"/>
      <c r="AH192" s="410"/>
      <c r="AI192" s="410"/>
      <c r="AJ192" s="410"/>
      <c r="AK192" s="410"/>
      <c r="AL192" s="410"/>
      <c r="AM192" s="410"/>
      <c r="AN192" s="410"/>
      <c r="AO192" s="410"/>
      <c r="AP192" s="410"/>
      <c r="AQ192" s="410"/>
      <c r="AR192" s="163"/>
      <c r="AS192" s="411"/>
    </row>
    <row r="193" spans="26:45">
      <c r="Z193" s="410"/>
      <c r="AA193" s="410"/>
      <c r="AB193" s="410"/>
      <c r="AC193" s="410"/>
      <c r="AD193" s="410"/>
      <c r="AE193" s="410"/>
      <c r="AF193" s="410"/>
      <c r="AG193" s="410"/>
      <c r="AH193" s="410"/>
      <c r="AI193" s="410"/>
      <c r="AJ193" s="410"/>
      <c r="AK193" s="410"/>
      <c r="AL193" s="410"/>
      <c r="AM193" s="410"/>
      <c r="AN193" s="410"/>
      <c r="AO193" s="410"/>
      <c r="AP193" s="410"/>
      <c r="AQ193" s="410"/>
      <c r="AR193" s="163"/>
      <c r="AS193" s="411"/>
    </row>
    <row r="194" spans="26:45">
      <c r="Z194" s="410"/>
      <c r="AA194" s="410"/>
      <c r="AB194" s="410"/>
      <c r="AC194" s="410"/>
      <c r="AD194" s="410"/>
      <c r="AE194" s="410"/>
      <c r="AF194" s="410"/>
      <c r="AG194" s="410"/>
      <c r="AH194" s="410"/>
      <c r="AI194" s="410"/>
      <c r="AJ194" s="410"/>
      <c r="AK194" s="410"/>
      <c r="AL194" s="410"/>
      <c r="AM194" s="410"/>
      <c r="AN194" s="410"/>
      <c r="AO194" s="410"/>
      <c r="AP194" s="410"/>
      <c r="AQ194" s="410"/>
      <c r="AR194" s="163"/>
      <c r="AS194" s="411"/>
    </row>
    <row r="195" spans="26:45">
      <c r="Z195" s="410"/>
      <c r="AA195" s="410"/>
      <c r="AB195" s="410"/>
      <c r="AC195" s="410"/>
      <c r="AD195" s="410"/>
      <c r="AE195" s="410"/>
      <c r="AF195" s="410"/>
      <c r="AG195" s="410"/>
      <c r="AH195" s="410"/>
      <c r="AI195" s="410"/>
      <c r="AJ195" s="410"/>
      <c r="AK195" s="410"/>
      <c r="AL195" s="410"/>
      <c r="AM195" s="410"/>
      <c r="AN195" s="410"/>
      <c r="AO195" s="410"/>
      <c r="AP195" s="410"/>
      <c r="AQ195" s="410"/>
      <c r="AR195" s="163"/>
      <c r="AS195" s="411"/>
    </row>
    <row r="196" spans="26:45">
      <c r="Z196" s="410"/>
      <c r="AA196" s="410"/>
      <c r="AB196" s="410"/>
      <c r="AC196" s="410"/>
      <c r="AD196" s="410"/>
      <c r="AE196" s="410"/>
      <c r="AF196" s="410"/>
      <c r="AG196" s="410"/>
      <c r="AH196" s="410"/>
      <c r="AI196" s="410"/>
      <c r="AJ196" s="410"/>
      <c r="AK196" s="410"/>
      <c r="AL196" s="410"/>
      <c r="AM196" s="410"/>
      <c r="AN196" s="410"/>
      <c r="AO196" s="410"/>
      <c r="AP196" s="410"/>
      <c r="AQ196" s="410"/>
      <c r="AR196" s="163"/>
      <c r="AS196" s="411"/>
    </row>
    <row r="197" spans="26:45">
      <c r="Z197" s="410"/>
      <c r="AA197" s="410"/>
      <c r="AB197" s="410"/>
      <c r="AC197" s="410"/>
      <c r="AD197" s="410"/>
      <c r="AE197" s="410"/>
      <c r="AF197" s="410"/>
      <c r="AG197" s="410"/>
      <c r="AH197" s="410"/>
      <c r="AI197" s="410"/>
      <c r="AJ197" s="410"/>
      <c r="AK197" s="410"/>
      <c r="AL197" s="410"/>
      <c r="AM197" s="410"/>
      <c r="AN197" s="410"/>
      <c r="AO197" s="410"/>
      <c r="AP197" s="410"/>
      <c r="AQ197" s="410"/>
      <c r="AR197" s="163"/>
      <c r="AS197" s="411"/>
    </row>
    <row r="198" spans="26:45">
      <c r="Z198" s="410"/>
      <c r="AA198" s="410"/>
      <c r="AB198" s="410"/>
      <c r="AC198" s="410"/>
      <c r="AD198" s="410"/>
      <c r="AE198" s="410"/>
      <c r="AF198" s="410"/>
      <c r="AG198" s="410"/>
      <c r="AH198" s="410"/>
      <c r="AI198" s="410"/>
      <c r="AJ198" s="410"/>
      <c r="AK198" s="410"/>
      <c r="AL198" s="410"/>
      <c r="AM198" s="410"/>
      <c r="AN198" s="410"/>
      <c r="AO198" s="410"/>
      <c r="AP198" s="410"/>
      <c r="AQ198" s="410"/>
      <c r="AR198" s="163"/>
      <c r="AS198" s="411"/>
    </row>
    <row r="199" spans="26:45">
      <c r="Z199" s="410"/>
      <c r="AA199" s="410"/>
      <c r="AB199" s="410"/>
      <c r="AC199" s="410"/>
      <c r="AD199" s="410"/>
      <c r="AE199" s="410"/>
      <c r="AF199" s="410"/>
      <c r="AG199" s="410"/>
      <c r="AH199" s="410"/>
      <c r="AI199" s="410"/>
      <c r="AJ199" s="410"/>
      <c r="AK199" s="410"/>
      <c r="AL199" s="410"/>
      <c r="AM199" s="410"/>
      <c r="AN199" s="410"/>
      <c r="AO199" s="410"/>
      <c r="AP199" s="410"/>
      <c r="AQ199" s="410"/>
      <c r="AR199" s="163"/>
      <c r="AS199" s="411"/>
    </row>
    <row r="200" spans="26:45">
      <c r="Z200" s="410"/>
      <c r="AA200" s="410"/>
      <c r="AB200" s="410"/>
      <c r="AC200" s="410"/>
      <c r="AD200" s="410"/>
      <c r="AE200" s="410"/>
      <c r="AF200" s="410"/>
      <c r="AG200" s="410"/>
      <c r="AH200" s="410"/>
      <c r="AI200" s="410"/>
      <c r="AJ200" s="410"/>
      <c r="AK200" s="410"/>
      <c r="AL200" s="410"/>
      <c r="AM200" s="410"/>
      <c r="AN200" s="410"/>
      <c r="AO200" s="410"/>
      <c r="AP200" s="410"/>
      <c r="AQ200" s="410"/>
      <c r="AR200" s="163"/>
      <c r="AS200" s="411"/>
    </row>
    <row r="201" spans="26:45">
      <c r="Z201" s="410"/>
      <c r="AA201" s="410"/>
      <c r="AB201" s="410"/>
      <c r="AC201" s="410"/>
      <c r="AD201" s="410"/>
      <c r="AE201" s="410"/>
      <c r="AF201" s="410"/>
      <c r="AG201" s="410"/>
      <c r="AH201" s="410"/>
      <c r="AI201" s="410"/>
      <c r="AJ201" s="410"/>
      <c r="AK201" s="410"/>
      <c r="AL201" s="410"/>
      <c r="AM201" s="410"/>
      <c r="AN201" s="410"/>
      <c r="AO201" s="410"/>
      <c r="AP201" s="410"/>
      <c r="AQ201" s="410"/>
      <c r="AR201" s="163"/>
      <c r="AS201" s="411"/>
    </row>
    <row r="202" spans="26:45">
      <c r="Z202" s="410"/>
      <c r="AA202" s="410"/>
      <c r="AB202" s="410"/>
      <c r="AC202" s="410"/>
      <c r="AD202" s="410"/>
      <c r="AE202" s="410"/>
      <c r="AF202" s="410"/>
      <c r="AG202" s="410"/>
      <c r="AH202" s="410"/>
      <c r="AI202" s="410"/>
      <c r="AJ202" s="410"/>
      <c r="AK202" s="410"/>
      <c r="AL202" s="410"/>
      <c r="AM202" s="410"/>
      <c r="AN202" s="410"/>
      <c r="AO202" s="410"/>
      <c r="AP202" s="410"/>
      <c r="AQ202" s="410"/>
      <c r="AR202" s="163"/>
      <c r="AS202" s="411"/>
    </row>
    <row r="203" spans="26:45">
      <c r="Z203" s="410"/>
      <c r="AA203" s="410"/>
      <c r="AB203" s="410"/>
      <c r="AC203" s="410"/>
      <c r="AD203" s="410"/>
      <c r="AE203" s="410"/>
      <c r="AF203" s="410"/>
      <c r="AG203" s="410"/>
      <c r="AH203" s="410"/>
      <c r="AI203" s="410"/>
      <c r="AJ203" s="410"/>
      <c r="AK203" s="410"/>
      <c r="AL203" s="410"/>
      <c r="AM203" s="410"/>
      <c r="AN203" s="410"/>
      <c r="AO203" s="410"/>
      <c r="AP203" s="410"/>
      <c r="AQ203" s="410"/>
      <c r="AR203" s="163"/>
      <c r="AS203" s="411"/>
    </row>
    <row r="204" spans="26:45">
      <c r="Z204" s="410"/>
      <c r="AA204" s="410"/>
      <c r="AB204" s="410"/>
      <c r="AC204" s="410"/>
      <c r="AD204" s="410"/>
      <c r="AE204" s="410"/>
      <c r="AF204" s="410"/>
      <c r="AG204" s="410"/>
      <c r="AH204" s="410"/>
      <c r="AI204" s="410"/>
      <c r="AJ204" s="410"/>
      <c r="AK204" s="410"/>
      <c r="AL204" s="410"/>
      <c r="AM204" s="410"/>
      <c r="AN204" s="410"/>
      <c r="AO204" s="410"/>
      <c r="AP204" s="410"/>
      <c r="AQ204" s="410"/>
      <c r="AR204" s="163"/>
      <c r="AS204" s="411"/>
    </row>
    <row r="205" spans="26:45">
      <c r="Z205" s="410"/>
      <c r="AA205" s="410"/>
      <c r="AB205" s="410"/>
      <c r="AC205" s="410"/>
      <c r="AD205" s="410"/>
      <c r="AE205" s="410"/>
      <c r="AF205" s="410"/>
      <c r="AG205" s="410"/>
      <c r="AH205" s="410"/>
      <c r="AI205" s="410"/>
      <c r="AJ205" s="410"/>
      <c r="AK205" s="410"/>
      <c r="AL205" s="410"/>
      <c r="AM205" s="410"/>
      <c r="AN205" s="410"/>
      <c r="AO205" s="410"/>
      <c r="AP205" s="410"/>
      <c r="AQ205" s="410"/>
      <c r="AR205" s="163"/>
      <c r="AS205" s="411"/>
    </row>
    <row r="206" spans="26:45">
      <c r="Z206" s="410"/>
      <c r="AA206" s="410"/>
      <c r="AB206" s="410"/>
      <c r="AC206" s="410"/>
      <c r="AD206" s="410"/>
      <c r="AE206" s="410"/>
      <c r="AF206" s="410"/>
      <c r="AG206" s="410"/>
      <c r="AH206" s="410"/>
      <c r="AI206" s="410"/>
      <c r="AJ206" s="410"/>
      <c r="AK206" s="410"/>
      <c r="AL206" s="410"/>
      <c r="AM206" s="410"/>
      <c r="AN206" s="410"/>
      <c r="AO206" s="410"/>
      <c r="AP206" s="410"/>
      <c r="AQ206" s="410"/>
      <c r="AR206" s="163"/>
      <c r="AS206" s="411"/>
    </row>
    <row r="207" spans="26:45">
      <c r="Z207" s="410"/>
      <c r="AA207" s="410"/>
      <c r="AB207" s="410"/>
      <c r="AC207" s="410"/>
      <c r="AD207" s="410"/>
      <c r="AE207" s="410"/>
      <c r="AF207" s="410"/>
      <c r="AG207" s="410"/>
      <c r="AH207" s="410"/>
      <c r="AI207" s="410"/>
      <c r="AJ207" s="410"/>
      <c r="AK207" s="410"/>
      <c r="AL207" s="410"/>
      <c r="AM207" s="410"/>
      <c r="AN207" s="410"/>
      <c r="AO207" s="410"/>
      <c r="AP207" s="410"/>
      <c r="AQ207" s="410"/>
      <c r="AR207" s="163"/>
      <c r="AS207" s="411"/>
    </row>
    <row r="208" spans="26:45">
      <c r="Z208" s="410"/>
      <c r="AA208" s="410"/>
      <c r="AB208" s="410"/>
      <c r="AC208" s="410"/>
      <c r="AD208" s="410"/>
      <c r="AE208" s="410"/>
      <c r="AF208" s="410"/>
      <c r="AG208" s="410"/>
      <c r="AH208" s="410"/>
      <c r="AI208" s="410"/>
      <c r="AJ208" s="410"/>
      <c r="AK208" s="410"/>
      <c r="AL208" s="410"/>
      <c r="AM208" s="410"/>
      <c r="AN208" s="410"/>
      <c r="AO208" s="410"/>
      <c r="AP208" s="410"/>
      <c r="AQ208" s="410"/>
      <c r="AR208" s="163"/>
      <c r="AS208" s="411"/>
    </row>
    <row r="209" spans="26:45">
      <c r="Z209" s="410"/>
      <c r="AA209" s="410"/>
      <c r="AB209" s="410"/>
      <c r="AC209" s="410"/>
      <c r="AD209" s="410"/>
      <c r="AE209" s="410"/>
      <c r="AF209" s="410"/>
      <c r="AG209" s="410"/>
      <c r="AH209" s="410"/>
      <c r="AI209" s="410"/>
      <c r="AJ209" s="410"/>
      <c r="AK209" s="410"/>
      <c r="AL209" s="410"/>
      <c r="AM209" s="410"/>
      <c r="AN209" s="410"/>
      <c r="AO209" s="410"/>
      <c r="AP209" s="410"/>
      <c r="AQ209" s="410"/>
      <c r="AR209" s="163"/>
      <c r="AS209" s="411"/>
    </row>
    <row r="210" spans="26:45">
      <c r="Z210" s="410"/>
      <c r="AA210" s="410"/>
      <c r="AB210" s="410"/>
      <c r="AC210" s="410"/>
      <c r="AD210" s="410"/>
      <c r="AE210" s="410"/>
      <c r="AF210" s="410"/>
      <c r="AG210" s="410"/>
      <c r="AH210" s="410"/>
      <c r="AI210" s="410"/>
      <c r="AJ210" s="410"/>
      <c r="AK210" s="410"/>
      <c r="AL210" s="410"/>
      <c r="AM210" s="410"/>
      <c r="AN210" s="410"/>
      <c r="AO210" s="410"/>
      <c r="AP210" s="410"/>
      <c r="AQ210" s="410"/>
      <c r="AR210" s="163"/>
      <c r="AS210" s="411"/>
    </row>
    <row r="211" spans="26:45">
      <c r="Z211" s="410"/>
      <c r="AA211" s="410"/>
      <c r="AB211" s="410"/>
      <c r="AC211" s="410"/>
      <c r="AD211" s="410"/>
      <c r="AE211" s="410"/>
      <c r="AF211" s="410"/>
      <c r="AG211" s="410"/>
      <c r="AH211" s="410"/>
      <c r="AI211" s="410"/>
      <c r="AJ211" s="410"/>
      <c r="AK211" s="410"/>
      <c r="AL211" s="410"/>
      <c r="AM211" s="410"/>
      <c r="AN211" s="410"/>
      <c r="AO211" s="410"/>
      <c r="AP211" s="410"/>
      <c r="AQ211" s="410"/>
      <c r="AR211" s="163"/>
      <c r="AS211" s="411"/>
    </row>
    <row r="212" spans="26:45">
      <c r="Z212" s="410"/>
      <c r="AA212" s="410"/>
      <c r="AB212" s="410"/>
      <c r="AC212" s="410"/>
      <c r="AD212" s="410"/>
      <c r="AE212" s="410"/>
      <c r="AF212" s="410"/>
      <c r="AG212" s="410"/>
      <c r="AH212" s="410"/>
      <c r="AI212" s="410"/>
      <c r="AJ212" s="410"/>
      <c r="AK212" s="410"/>
      <c r="AL212" s="410"/>
      <c r="AM212" s="410"/>
      <c r="AN212" s="410"/>
      <c r="AO212" s="410"/>
      <c r="AP212" s="410"/>
      <c r="AQ212" s="410"/>
      <c r="AR212" s="163"/>
      <c r="AS212" s="411"/>
    </row>
    <row r="213" spans="26:45">
      <c r="Z213" s="410"/>
      <c r="AA213" s="410"/>
      <c r="AB213" s="410"/>
      <c r="AC213" s="410"/>
      <c r="AD213" s="410"/>
      <c r="AE213" s="410"/>
      <c r="AF213" s="410"/>
      <c r="AG213" s="410"/>
      <c r="AH213" s="410"/>
      <c r="AI213" s="410"/>
      <c r="AJ213" s="410"/>
      <c r="AK213" s="410"/>
      <c r="AL213" s="410"/>
      <c r="AM213" s="410"/>
      <c r="AN213" s="410"/>
      <c r="AO213" s="410"/>
      <c r="AP213" s="410"/>
      <c r="AQ213" s="410"/>
      <c r="AR213" s="163"/>
      <c r="AS213" s="411"/>
    </row>
    <row r="214" spans="26:45">
      <c r="Z214" s="410"/>
      <c r="AA214" s="410"/>
      <c r="AB214" s="410"/>
      <c r="AC214" s="410"/>
      <c r="AD214" s="410"/>
      <c r="AE214" s="410"/>
      <c r="AF214" s="410"/>
      <c r="AG214" s="410"/>
      <c r="AH214" s="410"/>
      <c r="AI214" s="410"/>
      <c r="AJ214" s="410"/>
      <c r="AK214" s="410"/>
      <c r="AL214" s="410"/>
      <c r="AM214" s="410"/>
      <c r="AN214" s="410"/>
      <c r="AO214" s="410"/>
      <c r="AP214" s="410"/>
      <c r="AQ214" s="410"/>
      <c r="AR214" s="163"/>
      <c r="AS214" s="411"/>
    </row>
    <row r="215" spans="26:45">
      <c r="Z215" s="410"/>
      <c r="AA215" s="410"/>
      <c r="AB215" s="410"/>
      <c r="AC215" s="410"/>
      <c r="AD215" s="410"/>
      <c r="AE215" s="410"/>
      <c r="AF215" s="410"/>
      <c r="AG215" s="410"/>
      <c r="AH215" s="410"/>
      <c r="AI215" s="410"/>
      <c r="AJ215" s="410"/>
      <c r="AK215" s="410"/>
      <c r="AL215" s="410"/>
      <c r="AM215" s="410"/>
      <c r="AN215" s="410"/>
      <c r="AO215" s="410"/>
      <c r="AP215" s="410"/>
      <c r="AQ215" s="410"/>
      <c r="AR215" s="163"/>
      <c r="AS215" s="411"/>
    </row>
    <row r="216" spans="26:45">
      <c r="Z216" s="410"/>
      <c r="AA216" s="410"/>
      <c r="AB216" s="410"/>
      <c r="AC216" s="410"/>
      <c r="AD216" s="410"/>
      <c r="AE216" s="410"/>
      <c r="AF216" s="410"/>
      <c r="AG216" s="410"/>
      <c r="AH216" s="410"/>
      <c r="AI216" s="410"/>
      <c r="AJ216" s="410"/>
      <c r="AK216" s="410"/>
      <c r="AL216" s="410"/>
      <c r="AM216" s="410"/>
      <c r="AN216" s="410"/>
      <c r="AO216" s="410"/>
      <c r="AP216" s="410"/>
      <c r="AQ216" s="410"/>
      <c r="AR216" s="163"/>
      <c r="AS216" s="411"/>
    </row>
    <row r="217" spans="26:45">
      <c r="Z217" s="410"/>
      <c r="AA217" s="410"/>
      <c r="AB217" s="410"/>
      <c r="AC217" s="410"/>
      <c r="AD217" s="410"/>
      <c r="AE217" s="410"/>
      <c r="AF217" s="410"/>
      <c r="AG217" s="410"/>
      <c r="AH217" s="410"/>
      <c r="AI217" s="410"/>
      <c r="AJ217" s="410"/>
      <c r="AK217" s="410"/>
      <c r="AL217" s="410"/>
      <c r="AM217" s="410"/>
      <c r="AN217" s="410"/>
      <c r="AO217" s="410"/>
      <c r="AP217" s="410"/>
      <c r="AQ217" s="410"/>
      <c r="AR217" s="163"/>
      <c r="AS217" s="411"/>
    </row>
    <row r="218" spans="26:45">
      <c r="Z218" s="410"/>
      <c r="AA218" s="410"/>
      <c r="AB218" s="410"/>
      <c r="AC218" s="410"/>
      <c r="AD218" s="410"/>
      <c r="AE218" s="410"/>
      <c r="AF218" s="410"/>
      <c r="AG218" s="410"/>
      <c r="AH218" s="410"/>
      <c r="AI218" s="410"/>
      <c r="AJ218" s="410"/>
      <c r="AK218" s="410"/>
      <c r="AL218" s="410"/>
      <c r="AM218" s="410"/>
      <c r="AN218" s="410"/>
      <c r="AO218" s="410"/>
      <c r="AP218" s="410"/>
      <c r="AQ218" s="410"/>
      <c r="AR218" s="163"/>
      <c r="AS218" s="411"/>
    </row>
    <row r="219" spans="26:45">
      <c r="Z219" s="410"/>
      <c r="AA219" s="410"/>
      <c r="AB219" s="410"/>
      <c r="AC219" s="410"/>
      <c r="AD219" s="410"/>
      <c r="AE219" s="410"/>
      <c r="AF219" s="410"/>
      <c r="AG219" s="410"/>
      <c r="AH219" s="410"/>
      <c r="AI219" s="410"/>
      <c r="AJ219" s="410"/>
      <c r="AK219" s="410"/>
      <c r="AL219" s="410"/>
      <c r="AM219" s="410"/>
      <c r="AN219" s="410"/>
      <c r="AO219" s="410"/>
      <c r="AP219" s="410"/>
      <c r="AQ219" s="410"/>
      <c r="AR219" s="163"/>
      <c r="AS219" s="411"/>
    </row>
    <row r="220" spans="26:45">
      <c r="Z220" s="410"/>
      <c r="AA220" s="410"/>
      <c r="AB220" s="410"/>
      <c r="AC220" s="410"/>
      <c r="AD220" s="410"/>
      <c r="AE220" s="410"/>
      <c r="AF220" s="410"/>
      <c r="AG220" s="410"/>
      <c r="AH220" s="410"/>
      <c r="AI220" s="410"/>
      <c r="AJ220" s="410"/>
      <c r="AK220" s="410"/>
      <c r="AL220" s="410"/>
      <c r="AM220" s="410"/>
      <c r="AN220" s="410"/>
      <c r="AO220" s="410"/>
      <c r="AP220" s="410"/>
      <c r="AQ220" s="410"/>
      <c r="AR220" s="163"/>
      <c r="AS220" s="411"/>
    </row>
    <row r="221" spans="26:45">
      <c r="Z221" s="410"/>
      <c r="AA221" s="410"/>
      <c r="AB221" s="410"/>
      <c r="AC221" s="410"/>
      <c r="AD221" s="410"/>
      <c r="AE221" s="410"/>
      <c r="AF221" s="410"/>
      <c r="AG221" s="410"/>
      <c r="AH221" s="410"/>
      <c r="AI221" s="410"/>
      <c r="AJ221" s="410"/>
      <c r="AK221" s="410"/>
      <c r="AL221" s="410"/>
      <c r="AM221" s="410"/>
      <c r="AN221" s="410"/>
      <c r="AO221" s="410"/>
      <c r="AP221" s="410"/>
      <c r="AQ221" s="410"/>
      <c r="AR221" s="163"/>
      <c r="AS221" s="411"/>
    </row>
    <row r="222" spans="26:45">
      <c r="Z222" s="410"/>
      <c r="AA222" s="410"/>
      <c r="AB222" s="410"/>
      <c r="AC222" s="410"/>
      <c r="AD222" s="410"/>
      <c r="AE222" s="410"/>
      <c r="AF222" s="410"/>
      <c r="AG222" s="410"/>
      <c r="AH222" s="410"/>
      <c r="AI222" s="410"/>
      <c r="AJ222" s="410"/>
      <c r="AK222" s="410"/>
      <c r="AL222" s="410"/>
      <c r="AM222" s="410"/>
      <c r="AN222" s="410"/>
      <c r="AO222" s="410"/>
      <c r="AP222" s="410"/>
      <c r="AQ222" s="410"/>
      <c r="AR222" s="163"/>
      <c r="AS222" s="411"/>
    </row>
    <row r="223" spans="26:45">
      <c r="Z223" s="410"/>
      <c r="AA223" s="410"/>
      <c r="AB223" s="410"/>
      <c r="AC223" s="410"/>
      <c r="AD223" s="410"/>
      <c r="AE223" s="410"/>
      <c r="AF223" s="410"/>
      <c r="AG223" s="410"/>
      <c r="AH223" s="410"/>
      <c r="AI223" s="410"/>
      <c r="AJ223" s="410"/>
      <c r="AK223" s="410"/>
      <c r="AL223" s="410"/>
      <c r="AM223" s="410"/>
      <c r="AN223" s="410"/>
      <c r="AO223" s="410"/>
      <c r="AP223" s="410"/>
      <c r="AQ223" s="410"/>
      <c r="AR223" s="163"/>
      <c r="AS223" s="411"/>
    </row>
    <row r="224" spans="26:45">
      <c r="Z224" s="410"/>
      <c r="AA224" s="410"/>
      <c r="AB224" s="410"/>
      <c r="AC224" s="410"/>
      <c r="AD224" s="410"/>
      <c r="AE224" s="410"/>
      <c r="AF224" s="410"/>
      <c r="AG224" s="410"/>
      <c r="AH224" s="410"/>
      <c r="AI224" s="410"/>
      <c r="AJ224" s="410"/>
      <c r="AK224" s="410"/>
      <c r="AL224" s="410"/>
      <c r="AM224" s="410"/>
      <c r="AN224" s="410"/>
      <c r="AO224" s="410"/>
      <c r="AP224" s="410"/>
      <c r="AQ224" s="410"/>
      <c r="AR224" s="163"/>
      <c r="AS224" s="411"/>
    </row>
    <row r="225" spans="26:45">
      <c r="Z225" s="410"/>
      <c r="AA225" s="410"/>
      <c r="AB225" s="410"/>
      <c r="AC225" s="410"/>
      <c r="AD225" s="410"/>
      <c r="AE225" s="410"/>
      <c r="AF225" s="410"/>
      <c r="AG225" s="410"/>
      <c r="AH225" s="410"/>
      <c r="AI225" s="410"/>
      <c r="AJ225" s="410"/>
      <c r="AK225" s="410"/>
      <c r="AL225" s="410"/>
      <c r="AM225" s="410"/>
      <c r="AN225" s="410"/>
      <c r="AO225" s="410"/>
      <c r="AP225" s="410"/>
      <c r="AQ225" s="410"/>
      <c r="AR225" s="163"/>
      <c r="AS225" s="411"/>
    </row>
    <row r="226" spans="26:45">
      <c r="Z226" s="410"/>
      <c r="AA226" s="410"/>
      <c r="AB226" s="410"/>
      <c r="AC226" s="410"/>
      <c r="AD226" s="410"/>
      <c r="AE226" s="410"/>
      <c r="AF226" s="410"/>
      <c r="AG226" s="410"/>
      <c r="AH226" s="410"/>
      <c r="AI226" s="410"/>
      <c r="AJ226" s="410"/>
      <c r="AK226" s="410"/>
      <c r="AL226" s="410"/>
      <c r="AM226" s="410"/>
      <c r="AN226" s="410"/>
      <c r="AO226" s="410"/>
      <c r="AP226" s="410"/>
      <c r="AQ226" s="410"/>
      <c r="AR226" s="163"/>
      <c r="AS226" s="411"/>
    </row>
    <row r="227" spans="26:45">
      <c r="Z227" s="410"/>
      <c r="AA227" s="410"/>
      <c r="AB227" s="410"/>
      <c r="AC227" s="410"/>
      <c r="AD227" s="410"/>
      <c r="AE227" s="410"/>
      <c r="AF227" s="410"/>
      <c r="AG227" s="410"/>
      <c r="AH227" s="410"/>
      <c r="AI227" s="410"/>
      <c r="AJ227" s="410"/>
      <c r="AK227" s="410"/>
      <c r="AL227" s="410"/>
      <c r="AM227" s="410"/>
      <c r="AN227" s="410"/>
      <c r="AO227" s="410"/>
      <c r="AP227" s="410"/>
      <c r="AQ227" s="410"/>
      <c r="AR227" s="163"/>
      <c r="AS227" s="411"/>
    </row>
    <row r="228" spans="26:45">
      <c r="Z228" s="410"/>
      <c r="AA228" s="410"/>
      <c r="AB228" s="410"/>
      <c r="AC228" s="410"/>
      <c r="AD228" s="410"/>
      <c r="AE228" s="410"/>
      <c r="AF228" s="410"/>
      <c r="AG228" s="410"/>
      <c r="AH228" s="410"/>
      <c r="AI228" s="410"/>
      <c r="AJ228" s="410"/>
      <c r="AK228" s="410"/>
      <c r="AL228" s="410"/>
      <c r="AM228" s="410"/>
      <c r="AN228" s="410"/>
      <c r="AO228" s="410"/>
      <c r="AP228" s="410"/>
      <c r="AQ228" s="410"/>
      <c r="AR228" s="163"/>
      <c r="AS228" s="411"/>
    </row>
    <row r="229" spans="26:45">
      <c r="Z229" s="410"/>
      <c r="AA229" s="410"/>
      <c r="AB229" s="410"/>
      <c r="AC229" s="410"/>
      <c r="AD229" s="410"/>
      <c r="AE229" s="410"/>
      <c r="AF229" s="410"/>
      <c r="AG229" s="410"/>
      <c r="AH229" s="410"/>
      <c r="AI229" s="410"/>
      <c r="AJ229" s="410"/>
      <c r="AK229" s="410"/>
      <c r="AL229" s="410"/>
      <c r="AM229" s="410"/>
      <c r="AN229" s="410"/>
      <c r="AO229" s="410"/>
      <c r="AP229" s="410"/>
      <c r="AQ229" s="410"/>
      <c r="AR229" s="163"/>
      <c r="AS229" s="411"/>
    </row>
    <row r="230" spans="26:45">
      <c r="Z230" s="410"/>
      <c r="AA230" s="410"/>
      <c r="AB230" s="410"/>
      <c r="AC230" s="410"/>
      <c r="AD230" s="410"/>
      <c r="AE230" s="410"/>
      <c r="AF230" s="410"/>
      <c r="AG230" s="410"/>
      <c r="AH230" s="410"/>
      <c r="AI230" s="410"/>
      <c r="AJ230" s="410"/>
      <c r="AK230" s="410"/>
      <c r="AL230" s="410"/>
      <c r="AM230" s="410"/>
      <c r="AN230" s="410"/>
      <c r="AO230" s="410"/>
      <c r="AP230" s="410"/>
      <c r="AQ230" s="410"/>
      <c r="AR230" s="163"/>
      <c r="AS230" s="411"/>
    </row>
    <row r="231" spans="26:45">
      <c r="Z231" s="410"/>
      <c r="AA231" s="410"/>
      <c r="AB231" s="410"/>
      <c r="AC231" s="410"/>
      <c r="AD231" s="410"/>
      <c r="AE231" s="410"/>
      <c r="AF231" s="410"/>
      <c r="AG231" s="410"/>
      <c r="AH231" s="410"/>
      <c r="AI231" s="410"/>
      <c r="AJ231" s="410"/>
      <c r="AK231" s="410"/>
      <c r="AL231" s="410"/>
      <c r="AM231" s="410"/>
      <c r="AN231" s="410"/>
      <c r="AO231" s="410"/>
      <c r="AP231" s="410"/>
      <c r="AQ231" s="410"/>
      <c r="AR231" s="163"/>
      <c r="AS231" s="411"/>
    </row>
    <row r="232" spans="26:45">
      <c r="Z232" s="410"/>
      <c r="AA232" s="410"/>
      <c r="AB232" s="410"/>
      <c r="AC232" s="410"/>
      <c r="AD232" s="410"/>
      <c r="AE232" s="410"/>
      <c r="AF232" s="410"/>
      <c r="AG232" s="410"/>
      <c r="AH232" s="410"/>
      <c r="AI232" s="410"/>
      <c r="AJ232" s="410"/>
      <c r="AK232" s="410"/>
      <c r="AL232" s="410"/>
      <c r="AM232" s="410"/>
      <c r="AN232" s="410"/>
      <c r="AO232" s="410"/>
      <c r="AP232" s="410"/>
      <c r="AQ232" s="410"/>
      <c r="AR232" s="163"/>
      <c r="AS232" s="411"/>
    </row>
    <row r="233" spans="26:45">
      <c r="Z233" s="410"/>
      <c r="AA233" s="410"/>
      <c r="AB233" s="410"/>
      <c r="AC233" s="410"/>
      <c r="AD233" s="410"/>
      <c r="AE233" s="410"/>
      <c r="AF233" s="410"/>
      <c r="AG233" s="410"/>
      <c r="AH233" s="410"/>
      <c r="AI233" s="410"/>
      <c r="AJ233" s="410"/>
      <c r="AK233" s="410"/>
      <c r="AL233" s="410"/>
      <c r="AM233" s="410"/>
      <c r="AN233" s="410"/>
      <c r="AO233" s="410"/>
      <c r="AP233" s="410"/>
      <c r="AQ233" s="410"/>
      <c r="AR233" s="163"/>
      <c r="AS233" s="411"/>
    </row>
    <row r="234" spans="26:45">
      <c r="Z234" s="410"/>
      <c r="AA234" s="410"/>
      <c r="AB234" s="410"/>
      <c r="AC234" s="410"/>
      <c r="AD234" s="410"/>
      <c r="AE234" s="410"/>
      <c r="AF234" s="410"/>
      <c r="AG234" s="410"/>
      <c r="AH234" s="410"/>
      <c r="AI234" s="410"/>
      <c r="AJ234" s="410"/>
      <c r="AK234" s="410"/>
      <c r="AL234" s="410"/>
      <c r="AM234" s="410"/>
      <c r="AN234" s="410"/>
      <c r="AO234" s="410"/>
      <c r="AP234" s="410"/>
      <c r="AQ234" s="410"/>
      <c r="AR234" s="163"/>
      <c r="AS234" s="411"/>
    </row>
    <row r="235" spans="26:45">
      <c r="Z235" s="410"/>
      <c r="AA235" s="410"/>
      <c r="AB235" s="410"/>
      <c r="AC235" s="410"/>
      <c r="AD235" s="410"/>
      <c r="AE235" s="410"/>
      <c r="AF235" s="410"/>
      <c r="AG235" s="410"/>
      <c r="AH235" s="410"/>
      <c r="AI235" s="410"/>
      <c r="AJ235" s="410"/>
      <c r="AK235" s="410"/>
      <c r="AL235" s="410"/>
      <c r="AM235" s="410"/>
      <c r="AN235" s="410"/>
      <c r="AO235" s="410"/>
      <c r="AP235" s="410"/>
      <c r="AQ235" s="410"/>
      <c r="AR235" s="163"/>
      <c r="AS235" s="411"/>
    </row>
    <row r="236" spans="26:45">
      <c r="Z236" s="410"/>
      <c r="AA236" s="410"/>
      <c r="AB236" s="410"/>
      <c r="AC236" s="410"/>
      <c r="AD236" s="410"/>
      <c r="AE236" s="410"/>
      <c r="AF236" s="410"/>
      <c r="AG236" s="410"/>
      <c r="AH236" s="410"/>
      <c r="AI236" s="410"/>
      <c r="AJ236" s="410"/>
      <c r="AK236" s="410"/>
      <c r="AL236" s="410"/>
      <c r="AM236" s="410"/>
      <c r="AN236" s="410"/>
      <c r="AO236" s="410"/>
      <c r="AP236" s="410"/>
      <c r="AQ236" s="410"/>
      <c r="AR236" s="163"/>
      <c r="AS236" s="411"/>
    </row>
    <row r="237" spans="26:45">
      <c r="Z237" s="410"/>
      <c r="AA237" s="410"/>
      <c r="AB237" s="410"/>
      <c r="AC237" s="410"/>
      <c r="AD237" s="410"/>
      <c r="AE237" s="410"/>
      <c r="AF237" s="410"/>
      <c r="AG237" s="410"/>
      <c r="AH237" s="410"/>
      <c r="AI237" s="410"/>
      <c r="AJ237" s="410"/>
      <c r="AK237" s="410"/>
      <c r="AL237" s="410"/>
      <c r="AM237" s="410"/>
      <c r="AN237" s="410"/>
      <c r="AO237" s="410"/>
      <c r="AP237" s="410"/>
      <c r="AQ237" s="410"/>
      <c r="AR237" s="163"/>
      <c r="AS237" s="411"/>
    </row>
    <row r="238" spans="26:45">
      <c r="Z238" s="410"/>
      <c r="AA238" s="410"/>
      <c r="AB238" s="410"/>
      <c r="AC238" s="410"/>
      <c r="AD238" s="410"/>
      <c r="AE238" s="410"/>
      <c r="AF238" s="410"/>
      <c r="AG238" s="410"/>
      <c r="AH238" s="410"/>
      <c r="AI238" s="410"/>
      <c r="AJ238" s="410"/>
      <c r="AK238" s="410"/>
      <c r="AL238" s="410"/>
      <c r="AM238" s="410"/>
      <c r="AN238" s="410"/>
      <c r="AO238" s="410"/>
      <c r="AP238" s="410"/>
      <c r="AQ238" s="410"/>
      <c r="AR238" s="163"/>
      <c r="AS238" s="411"/>
    </row>
    <row r="239" spans="26:45">
      <c r="Z239" s="410"/>
      <c r="AA239" s="410"/>
      <c r="AB239" s="410"/>
      <c r="AC239" s="410"/>
      <c r="AD239" s="410"/>
      <c r="AE239" s="410"/>
      <c r="AF239" s="410"/>
      <c r="AG239" s="410"/>
      <c r="AH239" s="410"/>
      <c r="AI239" s="410"/>
      <c r="AJ239" s="410"/>
      <c r="AK239" s="410"/>
      <c r="AL239" s="410"/>
      <c r="AM239" s="410"/>
      <c r="AN239" s="410"/>
      <c r="AO239" s="410"/>
      <c r="AP239" s="410"/>
      <c r="AQ239" s="410"/>
      <c r="AR239" s="163"/>
      <c r="AS239" s="411"/>
    </row>
    <row r="240" spans="26:45">
      <c r="Z240" s="410"/>
      <c r="AA240" s="410"/>
      <c r="AB240" s="410"/>
      <c r="AC240" s="410"/>
      <c r="AD240" s="410"/>
      <c r="AE240" s="410"/>
      <c r="AF240" s="410"/>
      <c r="AG240" s="410"/>
      <c r="AH240" s="410"/>
      <c r="AI240" s="410"/>
      <c r="AJ240" s="410"/>
      <c r="AK240" s="410"/>
      <c r="AL240" s="410"/>
      <c r="AM240" s="410"/>
      <c r="AN240" s="410"/>
      <c r="AO240" s="410"/>
      <c r="AP240" s="410"/>
      <c r="AQ240" s="410"/>
      <c r="AR240" s="163"/>
      <c r="AS240" s="411"/>
    </row>
    <row r="241" spans="26:45">
      <c r="Z241" s="410"/>
      <c r="AA241" s="410"/>
      <c r="AB241" s="410"/>
      <c r="AC241" s="410"/>
      <c r="AD241" s="410"/>
      <c r="AE241" s="410"/>
      <c r="AF241" s="410"/>
      <c r="AG241" s="410"/>
      <c r="AH241" s="410"/>
      <c r="AI241" s="410"/>
      <c r="AJ241" s="410"/>
      <c r="AK241" s="410"/>
      <c r="AL241" s="410"/>
      <c r="AM241" s="410"/>
      <c r="AN241" s="410"/>
      <c r="AO241" s="410"/>
      <c r="AP241" s="410"/>
      <c r="AQ241" s="410"/>
      <c r="AR241" s="163"/>
      <c r="AS241" s="411"/>
    </row>
    <row r="242" spans="26:45">
      <c r="Z242" s="410"/>
      <c r="AA242" s="410"/>
      <c r="AB242" s="410"/>
      <c r="AC242" s="410"/>
      <c r="AD242" s="410"/>
      <c r="AE242" s="410"/>
      <c r="AF242" s="410"/>
      <c r="AG242" s="410"/>
      <c r="AH242" s="410"/>
      <c r="AI242" s="410"/>
      <c r="AJ242" s="410"/>
      <c r="AK242" s="410"/>
      <c r="AL242" s="410"/>
      <c r="AM242" s="410"/>
      <c r="AN242" s="410"/>
      <c r="AO242" s="410"/>
      <c r="AP242" s="410"/>
      <c r="AQ242" s="410"/>
      <c r="AR242" s="163"/>
      <c r="AS242" s="411"/>
    </row>
    <row r="243" spans="26:45">
      <c r="Z243" s="410"/>
      <c r="AA243" s="410"/>
      <c r="AB243" s="410"/>
      <c r="AC243" s="410"/>
      <c r="AD243" s="410"/>
      <c r="AE243" s="410"/>
      <c r="AF243" s="410"/>
      <c r="AG243" s="410"/>
      <c r="AH243" s="410"/>
      <c r="AI243" s="410"/>
      <c r="AJ243" s="410"/>
      <c r="AK243" s="410"/>
      <c r="AL243" s="410"/>
      <c r="AM243" s="410"/>
      <c r="AN243" s="410"/>
      <c r="AO243" s="410"/>
      <c r="AP243" s="410"/>
      <c r="AQ243" s="410"/>
      <c r="AR243" s="163"/>
      <c r="AS243" s="411"/>
    </row>
    <row r="244" spans="26:45">
      <c r="Z244" s="410"/>
      <c r="AA244" s="410"/>
      <c r="AB244" s="410"/>
      <c r="AC244" s="410"/>
      <c r="AD244" s="410"/>
      <c r="AE244" s="410"/>
      <c r="AF244" s="410"/>
      <c r="AG244" s="410"/>
      <c r="AH244" s="410"/>
      <c r="AI244" s="410"/>
      <c r="AJ244" s="410"/>
      <c r="AK244" s="410"/>
      <c r="AL244" s="410"/>
      <c r="AM244" s="410"/>
      <c r="AN244" s="410"/>
      <c r="AO244" s="410"/>
      <c r="AP244" s="410"/>
      <c r="AQ244" s="410"/>
      <c r="AR244" s="163"/>
      <c r="AS244" s="411"/>
    </row>
    <row r="245" spans="26:45">
      <c r="Z245" s="410"/>
      <c r="AA245" s="410"/>
      <c r="AB245" s="410"/>
      <c r="AC245" s="410"/>
      <c r="AD245" s="410"/>
      <c r="AE245" s="410"/>
      <c r="AF245" s="410"/>
      <c r="AG245" s="410"/>
      <c r="AH245" s="410"/>
      <c r="AI245" s="410"/>
      <c r="AJ245" s="410"/>
      <c r="AK245" s="410"/>
      <c r="AL245" s="410"/>
      <c r="AM245" s="410"/>
      <c r="AN245" s="410"/>
      <c r="AO245" s="410"/>
      <c r="AP245" s="410"/>
      <c r="AQ245" s="410"/>
      <c r="AR245" s="163"/>
      <c r="AS245" s="411"/>
    </row>
    <row r="246" spans="26:45">
      <c r="Z246" s="410"/>
      <c r="AA246" s="410"/>
      <c r="AB246" s="410"/>
      <c r="AC246" s="410"/>
      <c r="AD246" s="410"/>
      <c r="AE246" s="410"/>
      <c r="AF246" s="410"/>
      <c r="AG246" s="410"/>
      <c r="AH246" s="410"/>
      <c r="AI246" s="410"/>
      <c r="AJ246" s="410"/>
      <c r="AK246" s="410"/>
      <c r="AL246" s="410"/>
      <c r="AM246" s="410"/>
      <c r="AN246" s="410"/>
      <c r="AO246" s="410"/>
      <c r="AP246" s="410"/>
      <c r="AQ246" s="410"/>
      <c r="AR246" s="163"/>
      <c r="AS246" s="411"/>
    </row>
    <row r="247" spans="26:45">
      <c r="Z247" s="410"/>
      <c r="AA247" s="410"/>
      <c r="AB247" s="410"/>
      <c r="AC247" s="410"/>
      <c r="AD247" s="410"/>
      <c r="AE247" s="410"/>
      <c r="AF247" s="410"/>
      <c r="AG247" s="410"/>
      <c r="AH247" s="410"/>
      <c r="AI247" s="410"/>
      <c r="AJ247" s="410"/>
      <c r="AK247" s="410"/>
      <c r="AL247" s="410"/>
      <c r="AM247" s="410"/>
      <c r="AN247" s="410"/>
      <c r="AO247" s="410"/>
      <c r="AP247" s="410"/>
      <c r="AQ247" s="410"/>
      <c r="AR247" s="163"/>
      <c r="AS247" s="411"/>
    </row>
    <row r="248" spans="26:45">
      <c r="Z248" s="410"/>
      <c r="AA248" s="410"/>
      <c r="AB248" s="410"/>
      <c r="AC248" s="410"/>
      <c r="AD248" s="410"/>
      <c r="AE248" s="410"/>
      <c r="AF248" s="410"/>
      <c r="AG248" s="410"/>
      <c r="AH248" s="410"/>
      <c r="AI248" s="410"/>
      <c r="AJ248" s="410"/>
      <c r="AK248" s="410"/>
      <c r="AL248" s="410"/>
      <c r="AM248" s="410"/>
      <c r="AN248" s="410"/>
      <c r="AO248" s="410"/>
      <c r="AP248" s="410"/>
      <c r="AQ248" s="410"/>
      <c r="AR248" s="163"/>
      <c r="AS248" s="411"/>
    </row>
    <row r="249" spans="26:45">
      <c r="Z249" s="410"/>
      <c r="AA249" s="410"/>
      <c r="AB249" s="410"/>
      <c r="AC249" s="410"/>
      <c r="AD249" s="410"/>
      <c r="AE249" s="410"/>
      <c r="AF249" s="410"/>
      <c r="AG249" s="410"/>
      <c r="AH249" s="410"/>
      <c r="AI249" s="410"/>
      <c r="AJ249" s="410"/>
      <c r="AK249" s="410"/>
      <c r="AL249" s="410"/>
      <c r="AM249" s="410"/>
      <c r="AN249" s="410"/>
      <c r="AO249" s="410"/>
      <c r="AP249" s="410"/>
      <c r="AQ249" s="410"/>
      <c r="AR249" s="163"/>
      <c r="AS249" s="411"/>
    </row>
    <row r="250" spans="26:45">
      <c r="Z250" s="410"/>
      <c r="AA250" s="410"/>
      <c r="AB250" s="410"/>
      <c r="AC250" s="410"/>
      <c r="AD250" s="410"/>
      <c r="AE250" s="410"/>
      <c r="AF250" s="410"/>
      <c r="AG250" s="410"/>
      <c r="AH250" s="410"/>
      <c r="AI250" s="410"/>
      <c r="AJ250" s="410"/>
      <c r="AK250" s="410"/>
      <c r="AL250" s="410"/>
      <c r="AM250" s="410"/>
      <c r="AN250" s="410"/>
      <c r="AO250" s="410"/>
      <c r="AP250" s="410"/>
      <c r="AQ250" s="410"/>
      <c r="AR250" s="163"/>
      <c r="AS250" s="411"/>
    </row>
    <row r="251" spans="26:45">
      <c r="Z251" s="410"/>
      <c r="AA251" s="410"/>
      <c r="AB251" s="410"/>
      <c r="AC251" s="410"/>
      <c r="AD251" s="410"/>
      <c r="AE251" s="410"/>
      <c r="AF251" s="410"/>
      <c r="AG251" s="410"/>
      <c r="AH251" s="410"/>
      <c r="AI251" s="410"/>
      <c r="AJ251" s="410"/>
      <c r="AK251" s="410"/>
      <c r="AL251" s="410"/>
      <c r="AM251" s="410"/>
      <c r="AN251" s="410"/>
      <c r="AO251" s="410"/>
      <c r="AP251" s="410"/>
      <c r="AQ251" s="410"/>
      <c r="AR251" s="163"/>
      <c r="AS251" s="411"/>
    </row>
    <row r="252" spans="26:45">
      <c r="Z252" s="410"/>
      <c r="AA252" s="410"/>
      <c r="AB252" s="410"/>
      <c r="AC252" s="410"/>
      <c r="AD252" s="410"/>
      <c r="AE252" s="410"/>
      <c r="AF252" s="410"/>
      <c r="AG252" s="410"/>
      <c r="AH252" s="410"/>
      <c r="AI252" s="410"/>
      <c r="AJ252" s="410"/>
      <c r="AK252" s="410"/>
      <c r="AL252" s="410"/>
      <c r="AM252" s="410"/>
      <c r="AN252" s="410"/>
      <c r="AO252" s="410"/>
      <c r="AP252" s="410"/>
      <c r="AQ252" s="410"/>
      <c r="AR252" s="163"/>
      <c r="AS252" s="411"/>
    </row>
    <row r="253" spans="26:45">
      <c r="Z253" s="410"/>
      <c r="AA253" s="410"/>
      <c r="AB253" s="410"/>
      <c r="AC253" s="410"/>
      <c r="AD253" s="410"/>
      <c r="AE253" s="410"/>
      <c r="AF253" s="410"/>
      <c r="AG253" s="410"/>
      <c r="AH253" s="410"/>
      <c r="AI253" s="410"/>
      <c r="AJ253" s="410"/>
      <c r="AK253" s="410"/>
      <c r="AL253" s="410"/>
      <c r="AM253" s="410"/>
      <c r="AN253" s="410"/>
      <c r="AO253" s="410"/>
      <c r="AP253" s="410"/>
      <c r="AQ253" s="410"/>
      <c r="AR253" s="163"/>
      <c r="AS253" s="411"/>
    </row>
    <row r="254" spans="26:45">
      <c r="Z254" s="410"/>
      <c r="AA254" s="410"/>
      <c r="AB254" s="410"/>
      <c r="AC254" s="410"/>
      <c r="AD254" s="410"/>
      <c r="AE254" s="410"/>
      <c r="AF254" s="410"/>
      <c r="AG254" s="410"/>
      <c r="AH254" s="410"/>
      <c r="AI254" s="410"/>
      <c r="AJ254" s="410"/>
      <c r="AK254" s="410"/>
      <c r="AL254" s="410"/>
      <c r="AM254" s="410"/>
      <c r="AN254" s="410"/>
      <c r="AO254" s="410"/>
      <c r="AP254" s="410"/>
      <c r="AQ254" s="410"/>
      <c r="AR254" s="163"/>
      <c r="AS254" s="411"/>
    </row>
    <row r="255" spans="26:45">
      <c r="Z255" s="410"/>
      <c r="AA255" s="410"/>
      <c r="AB255" s="410"/>
      <c r="AC255" s="410"/>
      <c r="AD255" s="410"/>
      <c r="AE255" s="410"/>
      <c r="AF255" s="410"/>
      <c r="AG255" s="410"/>
      <c r="AH255" s="410"/>
      <c r="AI255" s="410"/>
      <c r="AJ255" s="410"/>
      <c r="AK255" s="410"/>
      <c r="AL255" s="410"/>
      <c r="AM255" s="410"/>
      <c r="AN255" s="410"/>
      <c r="AO255" s="410"/>
      <c r="AP255" s="410"/>
      <c r="AQ255" s="410"/>
      <c r="AR255" s="163"/>
      <c r="AS255" s="411"/>
    </row>
    <row r="256" spans="26:45">
      <c r="Z256" s="410"/>
      <c r="AA256" s="410"/>
      <c r="AB256" s="410"/>
      <c r="AC256" s="410"/>
      <c r="AD256" s="410"/>
      <c r="AE256" s="410"/>
      <c r="AF256" s="410"/>
      <c r="AG256" s="410"/>
      <c r="AH256" s="410"/>
      <c r="AI256" s="410"/>
      <c r="AJ256" s="410"/>
      <c r="AK256" s="410"/>
      <c r="AL256" s="410"/>
      <c r="AM256" s="410"/>
      <c r="AN256" s="410"/>
      <c r="AO256" s="410"/>
      <c r="AP256" s="410"/>
      <c r="AQ256" s="410"/>
      <c r="AR256" s="163"/>
      <c r="AS256" s="411"/>
    </row>
    <row r="257" spans="26:45">
      <c r="Z257" s="410"/>
      <c r="AA257" s="410"/>
      <c r="AB257" s="410"/>
      <c r="AC257" s="410"/>
      <c r="AD257" s="410"/>
      <c r="AE257" s="410"/>
      <c r="AF257" s="410"/>
      <c r="AG257" s="410"/>
      <c r="AH257" s="410"/>
      <c r="AI257" s="410"/>
      <c r="AJ257" s="410"/>
      <c r="AK257" s="410"/>
      <c r="AL257" s="410"/>
      <c r="AM257" s="410"/>
      <c r="AN257" s="410"/>
      <c r="AO257" s="410"/>
      <c r="AP257" s="410"/>
      <c r="AQ257" s="410"/>
      <c r="AR257" s="163"/>
      <c r="AS257" s="411"/>
    </row>
    <row r="258" spans="26:45">
      <c r="Z258" s="410"/>
      <c r="AA258" s="410"/>
      <c r="AB258" s="410"/>
      <c r="AC258" s="410"/>
      <c r="AD258" s="410"/>
      <c r="AE258" s="410"/>
      <c r="AF258" s="410"/>
      <c r="AG258" s="410"/>
      <c r="AH258" s="410"/>
      <c r="AI258" s="410"/>
      <c r="AJ258" s="410"/>
      <c r="AK258" s="410"/>
      <c r="AL258" s="410"/>
      <c r="AM258" s="410"/>
      <c r="AN258" s="410"/>
      <c r="AO258" s="410"/>
      <c r="AP258" s="410"/>
      <c r="AQ258" s="410"/>
      <c r="AR258" s="163"/>
      <c r="AS258" s="411"/>
    </row>
    <row r="259" spans="26:45">
      <c r="Z259" s="410"/>
      <c r="AA259" s="410"/>
      <c r="AB259" s="410"/>
      <c r="AC259" s="410"/>
      <c r="AD259" s="410"/>
      <c r="AE259" s="410"/>
      <c r="AF259" s="410"/>
      <c r="AG259" s="410"/>
      <c r="AH259" s="410"/>
      <c r="AI259" s="410"/>
      <c r="AJ259" s="410"/>
      <c r="AK259" s="410"/>
      <c r="AL259" s="410"/>
      <c r="AM259" s="410"/>
      <c r="AN259" s="410"/>
      <c r="AO259" s="410"/>
      <c r="AP259" s="410"/>
      <c r="AQ259" s="410"/>
      <c r="AR259" s="163"/>
      <c r="AS259" s="411"/>
    </row>
    <row r="260" spans="26:45">
      <c r="Z260" s="410"/>
      <c r="AA260" s="410"/>
      <c r="AB260" s="410"/>
      <c r="AC260" s="410"/>
      <c r="AD260" s="410"/>
      <c r="AE260" s="410"/>
      <c r="AF260" s="410"/>
      <c r="AG260" s="410"/>
      <c r="AH260" s="410"/>
      <c r="AI260" s="410"/>
      <c r="AJ260" s="410"/>
      <c r="AK260" s="410"/>
      <c r="AL260" s="410"/>
      <c r="AM260" s="410"/>
      <c r="AN260" s="410"/>
      <c r="AO260" s="410"/>
      <c r="AP260" s="410"/>
      <c r="AQ260" s="410"/>
      <c r="AR260" s="163"/>
      <c r="AS260" s="411"/>
    </row>
    <row r="261" spans="26:45">
      <c r="Z261" s="410"/>
      <c r="AA261" s="410"/>
      <c r="AB261" s="410"/>
      <c r="AC261" s="410"/>
      <c r="AD261" s="410"/>
      <c r="AE261" s="410"/>
      <c r="AF261" s="410"/>
      <c r="AG261" s="410"/>
      <c r="AH261" s="410"/>
      <c r="AI261" s="410"/>
      <c r="AJ261" s="410"/>
      <c r="AK261" s="410"/>
      <c r="AL261" s="410"/>
      <c r="AM261" s="410"/>
      <c r="AN261" s="410"/>
      <c r="AO261" s="410"/>
      <c r="AP261" s="410"/>
      <c r="AQ261" s="410"/>
      <c r="AR261" s="163"/>
      <c r="AS261" s="411"/>
    </row>
    <row r="262" spans="26:45">
      <c r="Z262" s="410"/>
      <c r="AA262" s="410"/>
      <c r="AB262" s="410"/>
      <c r="AC262" s="410"/>
      <c r="AD262" s="410"/>
      <c r="AE262" s="410"/>
      <c r="AF262" s="410"/>
      <c r="AG262" s="410"/>
      <c r="AH262" s="410"/>
      <c r="AI262" s="410"/>
      <c r="AJ262" s="410"/>
      <c r="AK262" s="410"/>
      <c r="AL262" s="410"/>
      <c r="AM262" s="410"/>
      <c r="AN262" s="410"/>
      <c r="AO262" s="410"/>
      <c r="AP262" s="410"/>
      <c r="AQ262" s="410"/>
      <c r="AR262" s="163"/>
      <c r="AS262" s="411"/>
    </row>
    <row r="263" spans="26:45">
      <c r="Z263" s="410"/>
      <c r="AA263" s="410"/>
      <c r="AB263" s="410"/>
      <c r="AC263" s="410"/>
      <c r="AD263" s="410"/>
      <c r="AE263" s="410"/>
      <c r="AF263" s="410"/>
      <c r="AG263" s="410"/>
      <c r="AH263" s="410"/>
      <c r="AI263" s="410"/>
      <c r="AJ263" s="410"/>
      <c r="AK263" s="410"/>
      <c r="AL263" s="410"/>
      <c r="AM263" s="410"/>
      <c r="AN263" s="410"/>
      <c r="AO263" s="410"/>
      <c r="AP263" s="410"/>
      <c r="AQ263" s="410"/>
      <c r="AR263" s="163"/>
      <c r="AS263" s="411"/>
    </row>
    <row r="264" spans="26:45">
      <c r="Z264" s="410"/>
      <c r="AA264" s="410"/>
      <c r="AB264" s="410"/>
      <c r="AC264" s="410"/>
      <c r="AD264" s="410"/>
      <c r="AE264" s="410"/>
      <c r="AF264" s="410"/>
      <c r="AG264" s="410"/>
      <c r="AH264" s="410"/>
      <c r="AI264" s="410"/>
      <c r="AJ264" s="410"/>
      <c r="AK264" s="410"/>
      <c r="AL264" s="410"/>
      <c r="AM264" s="410"/>
      <c r="AN264" s="410"/>
      <c r="AO264" s="410"/>
      <c r="AP264" s="410"/>
      <c r="AQ264" s="410"/>
      <c r="AR264" s="163"/>
      <c r="AS264" s="411"/>
    </row>
    <row r="265" spans="26:45">
      <c r="Z265" s="410"/>
      <c r="AA265" s="410"/>
      <c r="AB265" s="410"/>
      <c r="AC265" s="410"/>
      <c r="AD265" s="410"/>
      <c r="AE265" s="410"/>
      <c r="AF265" s="410"/>
      <c r="AG265" s="410"/>
      <c r="AH265" s="410"/>
      <c r="AI265" s="410"/>
      <c r="AJ265" s="410"/>
      <c r="AK265" s="410"/>
      <c r="AL265" s="410"/>
      <c r="AM265" s="410"/>
      <c r="AN265" s="410"/>
      <c r="AO265" s="410"/>
      <c r="AP265" s="410"/>
      <c r="AQ265" s="410"/>
      <c r="AR265" s="163"/>
      <c r="AS265" s="411"/>
    </row>
    <row r="266" spans="26:45">
      <c r="Z266" s="410"/>
      <c r="AA266" s="410"/>
      <c r="AB266" s="410"/>
      <c r="AC266" s="410"/>
      <c r="AD266" s="410"/>
      <c r="AE266" s="410"/>
      <c r="AF266" s="410"/>
      <c r="AG266" s="410"/>
      <c r="AH266" s="410"/>
      <c r="AI266" s="410"/>
      <c r="AJ266" s="410"/>
      <c r="AK266" s="410"/>
      <c r="AL266" s="410"/>
      <c r="AM266" s="410"/>
      <c r="AN266" s="410"/>
      <c r="AO266" s="410"/>
      <c r="AP266" s="410"/>
      <c r="AQ266" s="410"/>
      <c r="AR266" s="163"/>
      <c r="AS266" s="411"/>
    </row>
    <row r="267" spans="26:45">
      <c r="Z267" s="410"/>
      <c r="AA267" s="410"/>
      <c r="AB267" s="410"/>
      <c r="AC267" s="410"/>
      <c r="AD267" s="410"/>
      <c r="AE267" s="410"/>
      <c r="AF267" s="410"/>
      <c r="AG267" s="410"/>
      <c r="AH267" s="410"/>
      <c r="AI267" s="410"/>
      <c r="AJ267" s="410"/>
      <c r="AK267" s="410"/>
      <c r="AL267" s="410"/>
      <c r="AM267" s="410"/>
      <c r="AN267" s="410"/>
      <c r="AO267" s="410"/>
      <c r="AP267" s="410"/>
      <c r="AQ267" s="410"/>
      <c r="AR267" s="163"/>
      <c r="AS267" s="411"/>
    </row>
    <row r="268" spans="26:45">
      <c r="Z268" s="410"/>
      <c r="AA268" s="410"/>
      <c r="AB268" s="410"/>
      <c r="AC268" s="410"/>
      <c r="AD268" s="410"/>
      <c r="AE268" s="410"/>
      <c r="AF268" s="410"/>
      <c r="AG268" s="410"/>
      <c r="AH268" s="410"/>
      <c r="AI268" s="410"/>
      <c r="AJ268" s="410"/>
      <c r="AK268" s="410"/>
      <c r="AL268" s="410"/>
      <c r="AM268" s="410"/>
      <c r="AN268" s="410"/>
      <c r="AO268" s="410"/>
      <c r="AP268" s="410"/>
      <c r="AQ268" s="410"/>
      <c r="AR268" s="163"/>
      <c r="AS268" s="411"/>
    </row>
    <row r="269" spans="26:45">
      <c r="Z269" s="410"/>
      <c r="AA269" s="410"/>
      <c r="AB269" s="410"/>
      <c r="AC269" s="410"/>
      <c r="AD269" s="410"/>
      <c r="AE269" s="410"/>
      <c r="AF269" s="410"/>
      <c r="AG269" s="410"/>
      <c r="AH269" s="410"/>
      <c r="AI269" s="410"/>
      <c r="AJ269" s="410"/>
      <c r="AK269" s="410"/>
      <c r="AL269" s="410"/>
      <c r="AM269" s="410"/>
      <c r="AN269" s="410"/>
      <c r="AO269" s="410"/>
      <c r="AP269" s="410"/>
      <c r="AQ269" s="410"/>
      <c r="AR269" s="163"/>
      <c r="AS269" s="411"/>
    </row>
    <row r="270" spans="26:45">
      <c r="Z270" s="410"/>
      <c r="AA270" s="410"/>
      <c r="AB270" s="410"/>
      <c r="AC270" s="410"/>
      <c r="AD270" s="410"/>
      <c r="AE270" s="410"/>
      <c r="AF270" s="410"/>
      <c r="AG270" s="410"/>
      <c r="AH270" s="410"/>
      <c r="AI270" s="410"/>
      <c r="AJ270" s="410"/>
      <c r="AK270" s="410"/>
      <c r="AL270" s="410"/>
      <c r="AM270" s="410"/>
      <c r="AN270" s="410"/>
      <c r="AO270" s="410"/>
      <c r="AP270" s="410"/>
      <c r="AQ270" s="410"/>
      <c r="AR270" s="163"/>
      <c r="AS270" s="411"/>
    </row>
    <row r="271" spans="26:45">
      <c r="Z271" s="410"/>
      <c r="AA271" s="410"/>
      <c r="AB271" s="410"/>
      <c r="AC271" s="410"/>
      <c r="AD271" s="410"/>
      <c r="AE271" s="410"/>
      <c r="AF271" s="410"/>
      <c r="AG271" s="410"/>
      <c r="AH271" s="410"/>
      <c r="AI271" s="410"/>
      <c r="AJ271" s="410"/>
      <c r="AK271" s="410"/>
      <c r="AL271" s="410"/>
      <c r="AM271" s="410"/>
      <c r="AN271" s="410"/>
      <c r="AO271" s="410"/>
      <c r="AP271" s="410"/>
      <c r="AQ271" s="410"/>
      <c r="AR271" s="163"/>
      <c r="AS271" s="411"/>
    </row>
    <row r="272" spans="26:45">
      <c r="Z272" s="410"/>
      <c r="AA272" s="410"/>
      <c r="AB272" s="410"/>
      <c r="AC272" s="410"/>
      <c r="AD272" s="410"/>
      <c r="AE272" s="410"/>
      <c r="AF272" s="410"/>
      <c r="AG272" s="410"/>
      <c r="AH272" s="410"/>
      <c r="AI272" s="410"/>
      <c r="AJ272" s="410"/>
      <c r="AK272" s="410"/>
      <c r="AL272" s="410"/>
      <c r="AM272" s="410"/>
      <c r="AN272" s="410"/>
      <c r="AO272" s="410"/>
      <c r="AP272" s="410"/>
      <c r="AQ272" s="410"/>
      <c r="AR272" s="163"/>
      <c r="AS272" s="411"/>
    </row>
    <row r="273" spans="26:45">
      <c r="Z273" s="410"/>
      <c r="AA273" s="410"/>
      <c r="AB273" s="410"/>
      <c r="AC273" s="410"/>
      <c r="AD273" s="410"/>
      <c r="AE273" s="410"/>
      <c r="AF273" s="410"/>
      <c r="AG273" s="410"/>
      <c r="AH273" s="410"/>
      <c r="AI273" s="410"/>
      <c r="AJ273" s="410"/>
      <c r="AK273" s="410"/>
      <c r="AL273" s="410"/>
      <c r="AM273" s="410"/>
      <c r="AN273" s="410"/>
      <c r="AO273" s="410"/>
      <c r="AP273" s="410"/>
      <c r="AQ273" s="410"/>
      <c r="AR273" s="163"/>
      <c r="AS273" s="411"/>
    </row>
    <row r="274" spans="26:45">
      <c r="Z274" s="410"/>
      <c r="AA274" s="410"/>
      <c r="AB274" s="410"/>
      <c r="AC274" s="410"/>
      <c r="AD274" s="410"/>
      <c r="AE274" s="410"/>
      <c r="AF274" s="410"/>
      <c r="AG274" s="410"/>
      <c r="AH274" s="410"/>
      <c r="AI274" s="410"/>
      <c r="AJ274" s="410"/>
      <c r="AK274" s="410"/>
      <c r="AL274" s="410"/>
      <c r="AM274" s="410"/>
      <c r="AN274" s="410"/>
      <c r="AO274" s="410"/>
      <c r="AP274" s="410"/>
      <c r="AQ274" s="410"/>
      <c r="AR274" s="163"/>
      <c r="AS274" s="411"/>
    </row>
    <row r="275" spans="26:45">
      <c r="Z275" s="410"/>
      <c r="AA275" s="410"/>
      <c r="AB275" s="410"/>
      <c r="AC275" s="410"/>
      <c r="AD275" s="410"/>
      <c r="AE275" s="410"/>
      <c r="AF275" s="410"/>
      <c r="AG275" s="410"/>
      <c r="AH275" s="410"/>
      <c r="AI275" s="410"/>
      <c r="AJ275" s="410"/>
      <c r="AK275" s="410"/>
      <c r="AL275" s="410"/>
      <c r="AM275" s="410"/>
      <c r="AN275" s="410"/>
      <c r="AO275" s="410"/>
      <c r="AP275" s="410"/>
      <c r="AQ275" s="410"/>
      <c r="AR275" s="163"/>
      <c r="AS275" s="411"/>
    </row>
    <row r="276" spans="26:45">
      <c r="Z276" s="410"/>
      <c r="AA276" s="410"/>
      <c r="AB276" s="410"/>
      <c r="AC276" s="410"/>
      <c r="AD276" s="410"/>
      <c r="AE276" s="410"/>
      <c r="AF276" s="410"/>
      <c r="AG276" s="410"/>
      <c r="AH276" s="410"/>
      <c r="AI276" s="410"/>
      <c r="AJ276" s="410"/>
      <c r="AK276" s="410"/>
      <c r="AL276" s="410"/>
      <c r="AM276" s="410"/>
      <c r="AN276" s="410"/>
      <c r="AO276" s="410"/>
      <c r="AP276" s="410"/>
      <c r="AQ276" s="410"/>
      <c r="AR276" s="163"/>
      <c r="AS276" s="411"/>
    </row>
    <row r="277" spans="26:45">
      <c r="Z277" s="410"/>
      <c r="AA277" s="410"/>
      <c r="AB277" s="410"/>
      <c r="AC277" s="410"/>
      <c r="AD277" s="410"/>
      <c r="AE277" s="410"/>
      <c r="AF277" s="410"/>
      <c r="AG277" s="410"/>
      <c r="AH277" s="410"/>
      <c r="AI277" s="410"/>
      <c r="AJ277" s="410"/>
      <c r="AK277" s="410"/>
      <c r="AL277" s="410"/>
      <c r="AM277" s="410"/>
      <c r="AN277" s="410"/>
      <c r="AO277" s="410"/>
      <c r="AP277" s="410"/>
      <c r="AQ277" s="410"/>
      <c r="AR277" s="163"/>
      <c r="AS277" s="411"/>
    </row>
    <row r="278" spans="26:45">
      <c r="Z278" s="410"/>
      <c r="AA278" s="410"/>
      <c r="AB278" s="410"/>
      <c r="AC278" s="410"/>
      <c r="AD278" s="410"/>
      <c r="AE278" s="410"/>
      <c r="AF278" s="410"/>
      <c r="AG278" s="410"/>
      <c r="AH278" s="410"/>
      <c r="AI278" s="410"/>
      <c r="AJ278" s="410"/>
      <c r="AK278" s="410"/>
      <c r="AL278" s="410"/>
      <c r="AM278" s="410"/>
      <c r="AN278" s="410"/>
      <c r="AO278" s="410"/>
      <c r="AP278" s="410"/>
      <c r="AQ278" s="410"/>
      <c r="AR278" s="163"/>
      <c r="AS278" s="411"/>
    </row>
    <row r="279" spans="26:45">
      <c r="Z279" s="410"/>
      <c r="AA279" s="410"/>
      <c r="AB279" s="410"/>
      <c r="AC279" s="410"/>
      <c r="AD279" s="410"/>
      <c r="AE279" s="410"/>
      <c r="AF279" s="410"/>
      <c r="AG279" s="410"/>
      <c r="AH279" s="410"/>
      <c r="AI279" s="410"/>
      <c r="AJ279" s="410"/>
      <c r="AK279" s="410"/>
      <c r="AL279" s="410"/>
      <c r="AM279" s="410"/>
      <c r="AN279" s="410"/>
      <c r="AO279" s="410"/>
      <c r="AP279" s="410"/>
      <c r="AQ279" s="410"/>
      <c r="AR279" s="163"/>
      <c r="AS279" s="411"/>
    </row>
    <row r="280" spans="26:45">
      <c r="Z280" s="410"/>
      <c r="AA280" s="410"/>
      <c r="AB280" s="410"/>
      <c r="AC280" s="410"/>
      <c r="AD280" s="410"/>
      <c r="AE280" s="410"/>
      <c r="AF280" s="410"/>
      <c r="AG280" s="410"/>
      <c r="AH280" s="410"/>
      <c r="AI280" s="410"/>
      <c r="AJ280" s="410"/>
      <c r="AK280" s="410"/>
      <c r="AL280" s="410"/>
      <c r="AM280" s="410"/>
      <c r="AN280" s="410"/>
      <c r="AO280" s="410"/>
      <c r="AP280" s="410"/>
      <c r="AQ280" s="410"/>
      <c r="AR280" s="163"/>
      <c r="AS280" s="411"/>
    </row>
    <row r="281" spans="26:45">
      <c r="Z281" s="410"/>
      <c r="AA281" s="410"/>
      <c r="AB281" s="410"/>
      <c r="AC281" s="410"/>
      <c r="AD281" s="410"/>
      <c r="AE281" s="410"/>
      <c r="AF281" s="410"/>
      <c r="AG281" s="410"/>
      <c r="AH281" s="410"/>
      <c r="AI281" s="410"/>
      <c r="AJ281" s="410"/>
      <c r="AK281" s="410"/>
      <c r="AL281" s="410"/>
      <c r="AM281" s="410"/>
      <c r="AN281" s="410"/>
      <c r="AO281" s="410"/>
      <c r="AP281" s="410"/>
      <c r="AQ281" s="410"/>
      <c r="AR281" s="163"/>
      <c r="AS281" s="411"/>
    </row>
    <row r="282" spans="26:45">
      <c r="Z282" s="410"/>
      <c r="AA282" s="410"/>
      <c r="AB282" s="410"/>
      <c r="AC282" s="410"/>
      <c r="AD282" s="410"/>
      <c r="AE282" s="410"/>
      <c r="AF282" s="410"/>
      <c r="AG282" s="410"/>
      <c r="AH282" s="410"/>
      <c r="AI282" s="410"/>
      <c r="AJ282" s="410"/>
      <c r="AK282" s="410"/>
      <c r="AL282" s="410"/>
      <c r="AM282" s="410"/>
      <c r="AN282" s="410"/>
      <c r="AO282" s="410"/>
      <c r="AP282" s="410"/>
      <c r="AQ282" s="410"/>
      <c r="AR282" s="163"/>
      <c r="AS282" s="411"/>
    </row>
    <row r="283" spans="26:45">
      <c r="Z283" s="410"/>
      <c r="AA283" s="410"/>
      <c r="AB283" s="410"/>
      <c r="AC283" s="410"/>
      <c r="AD283" s="410"/>
      <c r="AE283" s="410"/>
      <c r="AF283" s="410"/>
      <c r="AG283" s="410"/>
      <c r="AH283" s="410"/>
      <c r="AI283" s="410"/>
      <c r="AJ283" s="410"/>
      <c r="AK283" s="410"/>
      <c r="AL283" s="410"/>
      <c r="AM283" s="410"/>
      <c r="AN283" s="410"/>
      <c r="AO283" s="410"/>
      <c r="AP283" s="410"/>
      <c r="AQ283" s="410"/>
      <c r="AR283" s="163"/>
      <c r="AS283" s="411"/>
    </row>
    <row r="284" spans="26:45">
      <c r="Z284" s="410"/>
      <c r="AA284" s="410"/>
      <c r="AB284" s="410"/>
      <c r="AC284" s="410"/>
      <c r="AD284" s="410"/>
      <c r="AE284" s="410"/>
      <c r="AF284" s="410"/>
      <c r="AG284" s="410"/>
      <c r="AH284" s="410"/>
      <c r="AI284" s="410"/>
      <c r="AJ284" s="410"/>
      <c r="AK284" s="410"/>
      <c r="AL284" s="410"/>
      <c r="AM284" s="410"/>
      <c r="AN284" s="410"/>
      <c r="AO284" s="410"/>
      <c r="AP284" s="410"/>
      <c r="AQ284" s="410"/>
      <c r="AR284" s="163"/>
      <c r="AS284" s="411"/>
    </row>
    <row r="285" spans="26:45">
      <c r="Z285" s="410"/>
      <c r="AA285" s="410"/>
      <c r="AB285" s="410"/>
      <c r="AC285" s="410"/>
      <c r="AD285" s="410"/>
      <c r="AE285" s="410"/>
      <c r="AF285" s="410"/>
      <c r="AG285" s="410"/>
      <c r="AH285" s="410"/>
      <c r="AI285" s="410"/>
      <c r="AJ285" s="410"/>
      <c r="AK285" s="410"/>
      <c r="AL285" s="410"/>
      <c r="AM285" s="410"/>
      <c r="AN285" s="410"/>
      <c r="AO285" s="410"/>
      <c r="AP285" s="410"/>
      <c r="AQ285" s="410"/>
      <c r="AR285" s="163"/>
      <c r="AS285" s="411"/>
    </row>
    <row r="286" spans="26:45">
      <c r="Z286" s="410"/>
      <c r="AA286" s="410"/>
      <c r="AB286" s="410"/>
      <c r="AC286" s="410"/>
      <c r="AD286" s="410"/>
      <c r="AE286" s="410"/>
      <c r="AF286" s="410"/>
      <c r="AG286" s="410"/>
      <c r="AH286" s="410"/>
      <c r="AI286" s="410"/>
      <c r="AJ286" s="410"/>
      <c r="AK286" s="410"/>
      <c r="AL286" s="410"/>
      <c r="AM286" s="410"/>
      <c r="AN286" s="410"/>
      <c r="AO286" s="410"/>
      <c r="AP286" s="410"/>
      <c r="AQ286" s="410"/>
      <c r="AR286" s="163"/>
      <c r="AS286" s="411"/>
    </row>
    <row r="287" spans="26:45">
      <c r="Z287" s="410"/>
      <c r="AA287" s="410"/>
      <c r="AB287" s="410"/>
      <c r="AC287" s="410"/>
      <c r="AD287" s="410"/>
      <c r="AE287" s="410"/>
      <c r="AF287" s="410"/>
      <c r="AG287" s="410"/>
      <c r="AH287" s="410"/>
      <c r="AI287" s="410"/>
      <c r="AJ287" s="410"/>
      <c r="AK287" s="410"/>
      <c r="AL287" s="410"/>
      <c r="AM287" s="410"/>
      <c r="AN287" s="410"/>
      <c r="AO287" s="410"/>
      <c r="AP287" s="410"/>
      <c r="AQ287" s="410"/>
      <c r="AR287" s="163"/>
      <c r="AS287" s="411"/>
    </row>
    <row r="288" spans="26:45">
      <c r="Z288" s="410"/>
      <c r="AA288" s="410"/>
      <c r="AB288" s="410"/>
      <c r="AC288" s="410"/>
      <c r="AD288" s="410"/>
      <c r="AE288" s="410"/>
      <c r="AF288" s="410"/>
      <c r="AG288" s="410"/>
      <c r="AH288" s="410"/>
      <c r="AI288" s="410"/>
      <c r="AJ288" s="410"/>
      <c r="AK288" s="410"/>
      <c r="AL288" s="410"/>
      <c r="AM288" s="410"/>
      <c r="AN288" s="410"/>
      <c r="AO288" s="410"/>
      <c r="AP288" s="410"/>
      <c r="AQ288" s="410"/>
      <c r="AR288" s="163"/>
      <c r="AS288" s="411"/>
    </row>
    <row r="289" spans="26:45">
      <c r="Z289" s="410"/>
      <c r="AA289" s="410"/>
      <c r="AB289" s="410"/>
      <c r="AC289" s="410"/>
      <c r="AD289" s="410"/>
      <c r="AE289" s="410"/>
      <c r="AF289" s="410"/>
      <c r="AG289" s="410"/>
      <c r="AH289" s="410"/>
      <c r="AI289" s="410"/>
      <c r="AJ289" s="410"/>
      <c r="AK289" s="410"/>
      <c r="AL289" s="410"/>
      <c r="AM289" s="410"/>
      <c r="AN289" s="410"/>
      <c r="AO289" s="410"/>
      <c r="AP289" s="410"/>
      <c r="AQ289" s="410"/>
      <c r="AR289" s="163"/>
      <c r="AS289" s="411"/>
    </row>
    <row r="290" spans="26:45">
      <c r="Z290" s="410"/>
      <c r="AA290" s="410"/>
      <c r="AB290" s="410"/>
      <c r="AC290" s="410"/>
      <c r="AD290" s="410"/>
      <c r="AE290" s="410"/>
      <c r="AF290" s="410"/>
      <c r="AG290" s="410"/>
      <c r="AH290" s="410"/>
      <c r="AI290" s="410"/>
      <c r="AJ290" s="410"/>
      <c r="AK290" s="410"/>
      <c r="AL290" s="410"/>
      <c r="AM290" s="410"/>
      <c r="AN290" s="410"/>
      <c r="AO290" s="410"/>
      <c r="AP290" s="410"/>
      <c r="AQ290" s="410"/>
      <c r="AR290" s="163"/>
      <c r="AS290" s="411"/>
    </row>
    <row r="291" spans="26:45">
      <c r="Z291" s="410"/>
      <c r="AA291" s="410"/>
      <c r="AB291" s="410"/>
      <c r="AC291" s="410"/>
      <c r="AD291" s="410"/>
      <c r="AE291" s="410"/>
      <c r="AF291" s="410"/>
      <c r="AG291" s="410"/>
      <c r="AH291" s="410"/>
      <c r="AI291" s="410"/>
      <c r="AJ291" s="410"/>
      <c r="AK291" s="410"/>
      <c r="AL291" s="410"/>
      <c r="AM291" s="410"/>
      <c r="AN291" s="410"/>
      <c r="AO291" s="410"/>
      <c r="AP291" s="410"/>
      <c r="AQ291" s="410"/>
      <c r="AR291" s="163"/>
      <c r="AS291" s="411"/>
    </row>
    <row r="292" spans="26:45">
      <c r="Z292" s="410"/>
      <c r="AA292" s="410"/>
      <c r="AB292" s="410"/>
      <c r="AC292" s="410"/>
      <c r="AD292" s="410"/>
      <c r="AE292" s="410"/>
      <c r="AF292" s="410"/>
      <c r="AG292" s="410"/>
      <c r="AH292" s="410"/>
      <c r="AI292" s="410"/>
      <c r="AJ292" s="410"/>
      <c r="AK292" s="410"/>
      <c r="AL292" s="410"/>
      <c r="AM292" s="410"/>
      <c r="AN292" s="410"/>
      <c r="AO292" s="410"/>
      <c r="AP292" s="410"/>
      <c r="AQ292" s="410"/>
      <c r="AR292" s="163"/>
      <c r="AS292" s="411"/>
    </row>
    <row r="293" spans="26:45">
      <c r="Z293" s="410"/>
      <c r="AA293" s="410"/>
      <c r="AB293" s="410"/>
      <c r="AC293" s="410"/>
      <c r="AD293" s="410"/>
      <c r="AE293" s="410"/>
      <c r="AF293" s="410"/>
      <c r="AG293" s="410"/>
      <c r="AH293" s="410"/>
      <c r="AI293" s="410"/>
      <c r="AJ293" s="410"/>
      <c r="AK293" s="410"/>
      <c r="AL293" s="410"/>
      <c r="AM293" s="410"/>
      <c r="AN293" s="410"/>
      <c r="AO293" s="410"/>
      <c r="AP293" s="410"/>
      <c r="AQ293" s="410"/>
      <c r="AR293" s="163"/>
      <c r="AS293" s="411"/>
    </row>
    <row r="294" spans="26:45">
      <c r="Z294" s="410"/>
      <c r="AA294" s="410"/>
      <c r="AB294" s="410"/>
      <c r="AC294" s="410"/>
      <c r="AD294" s="410"/>
      <c r="AE294" s="410"/>
      <c r="AF294" s="410"/>
      <c r="AG294" s="410"/>
      <c r="AH294" s="410"/>
      <c r="AI294" s="410"/>
      <c r="AJ294" s="410"/>
      <c r="AK294" s="410"/>
      <c r="AL294" s="410"/>
      <c r="AM294" s="410"/>
      <c r="AN294" s="410"/>
      <c r="AO294" s="410"/>
      <c r="AP294" s="410"/>
      <c r="AQ294" s="410"/>
      <c r="AR294" s="163"/>
      <c r="AS294" s="411"/>
    </row>
    <row r="295" spans="26:45">
      <c r="Z295" s="410"/>
      <c r="AA295" s="410"/>
      <c r="AB295" s="410"/>
      <c r="AC295" s="410"/>
      <c r="AD295" s="410"/>
      <c r="AE295" s="410"/>
      <c r="AF295" s="410"/>
      <c r="AG295" s="410"/>
      <c r="AH295" s="410"/>
      <c r="AI295" s="410"/>
      <c r="AJ295" s="410"/>
      <c r="AK295" s="410"/>
      <c r="AL295" s="410"/>
      <c r="AM295" s="410"/>
      <c r="AN295" s="410"/>
      <c r="AO295" s="410"/>
      <c r="AP295" s="410"/>
      <c r="AQ295" s="410"/>
      <c r="AR295" s="163"/>
      <c r="AS295" s="411"/>
    </row>
    <row r="296" spans="26:45">
      <c r="Z296" s="410"/>
      <c r="AA296" s="410"/>
      <c r="AB296" s="410"/>
      <c r="AC296" s="410"/>
      <c r="AD296" s="410"/>
      <c r="AE296" s="410"/>
      <c r="AF296" s="410"/>
      <c r="AG296" s="410"/>
      <c r="AH296" s="410"/>
      <c r="AI296" s="410"/>
      <c r="AJ296" s="410"/>
      <c r="AK296" s="410"/>
      <c r="AL296" s="410"/>
      <c r="AM296" s="410"/>
      <c r="AN296" s="410"/>
      <c r="AO296" s="410"/>
      <c r="AP296" s="410"/>
      <c r="AQ296" s="410"/>
      <c r="AR296" s="163"/>
      <c r="AS296" s="411"/>
    </row>
    <row r="297" spans="26:45">
      <c r="Z297" s="410"/>
      <c r="AA297" s="410"/>
      <c r="AB297" s="410"/>
      <c r="AC297" s="410"/>
      <c r="AD297" s="410"/>
      <c r="AE297" s="410"/>
      <c r="AF297" s="410"/>
      <c r="AG297" s="410"/>
      <c r="AH297" s="410"/>
      <c r="AI297" s="410"/>
      <c r="AJ297" s="410"/>
      <c r="AK297" s="410"/>
      <c r="AL297" s="410"/>
      <c r="AM297" s="410"/>
      <c r="AN297" s="410"/>
      <c r="AO297" s="410"/>
      <c r="AP297" s="410"/>
      <c r="AQ297" s="410"/>
      <c r="AR297" s="163"/>
      <c r="AS297" s="411"/>
    </row>
    <row r="298" spans="26:45">
      <c r="Z298" s="410"/>
      <c r="AA298" s="410"/>
      <c r="AB298" s="410"/>
      <c r="AC298" s="410"/>
      <c r="AD298" s="410"/>
      <c r="AE298" s="410"/>
      <c r="AF298" s="410"/>
      <c r="AG298" s="410"/>
      <c r="AH298" s="410"/>
      <c r="AI298" s="410"/>
      <c r="AJ298" s="410"/>
      <c r="AK298" s="410"/>
      <c r="AL298" s="410"/>
      <c r="AM298" s="410"/>
      <c r="AN298" s="410"/>
      <c r="AO298" s="410"/>
      <c r="AP298" s="410"/>
      <c r="AQ298" s="410"/>
      <c r="AR298" s="163"/>
      <c r="AS298" s="411"/>
    </row>
    <row r="299" spans="26:45">
      <c r="Z299" s="410"/>
      <c r="AA299" s="410"/>
      <c r="AB299" s="410"/>
      <c r="AC299" s="410"/>
      <c r="AD299" s="410"/>
      <c r="AE299" s="410"/>
      <c r="AF299" s="410"/>
      <c r="AG299" s="410"/>
      <c r="AH299" s="410"/>
      <c r="AI299" s="410"/>
      <c r="AJ299" s="410"/>
      <c r="AK299" s="410"/>
      <c r="AL299" s="410"/>
      <c r="AM299" s="410"/>
      <c r="AN299" s="410"/>
      <c r="AO299" s="410"/>
      <c r="AP299" s="410"/>
      <c r="AQ299" s="410"/>
      <c r="AR299" s="163"/>
      <c r="AS299" s="411"/>
    </row>
    <row r="300" spans="26:45">
      <c r="Z300" s="410"/>
      <c r="AA300" s="410"/>
      <c r="AB300" s="410"/>
      <c r="AC300" s="410"/>
      <c r="AD300" s="410"/>
      <c r="AE300" s="410"/>
      <c r="AF300" s="410"/>
      <c r="AG300" s="410"/>
      <c r="AH300" s="410"/>
      <c r="AI300" s="410"/>
      <c r="AJ300" s="410"/>
      <c r="AK300" s="410"/>
      <c r="AL300" s="410"/>
      <c r="AM300" s="410"/>
      <c r="AN300" s="410"/>
      <c r="AO300" s="410"/>
      <c r="AP300" s="410"/>
      <c r="AQ300" s="410"/>
      <c r="AR300" s="163"/>
      <c r="AS300" s="411"/>
    </row>
    <row r="301" spans="26:45">
      <c r="Z301" s="410"/>
      <c r="AA301" s="410"/>
      <c r="AB301" s="410"/>
      <c r="AC301" s="410"/>
      <c r="AD301" s="410"/>
      <c r="AE301" s="410"/>
      <c r="AF301" s="410"/>
      <c r="AG301" s="410"/>
      <c r="AH301" s="410"/>
      <c r="AI301" s="410"/>
      <c r="AJ301" s="410"/>
      <c r="AK301" s="410"/>
      <c r="AL301" s="410"/>
      <c r="AM301" s="410"/>
      <c r="AN301" s="410"/>
      <c r="AO301" s="410"/>
      <c r="AP301" s="410"/>
      <c r="AQ301" s="410"/>
      <c r="AR301" s="163"/>
      <c r="AS301" s="411"/>
    </row>
    <row r="302" spans="26:45">
      <c r="Z302" s="410"/>
      <c r="AA302" s="410"/>
      <c r="AB302" s="410"/>
      <c r="AC302" s="410"/>
      <c r="AD302" s="410"/>
      <c r="AE302" s="410"/>
      <c r="AF302" s="410"/>
      <c r="AG302" s="410"/>
      <c r="AH302" s="410"/>
      <c r="AI302" s="410"/>
      <c r="AJ302" s="410"/>
      <c r="AK302" s="410"/>
      <c r="AL302" s="410"/>
      <c r="AM302" s="410"/>
      <c r="AN302" s="410"/>
      <c r="AO302" s="410"/>
      <c r="AP302" s="410"/>
      <c r="AQ302" s="410"/>
      <c r="AR302" s="163"/>
      <c r="AS302" s="411"/>
    </row>
    <row r="303" spans="26:45">
      <c r="Z303" s="410"/>
      <c r="AA303" s="410"/>
      <c r="AB303" s="410"/>
      <c r="AC303" s="410"/>
      <c r="AD303" s="410"/>
      <c r="AE303" s="410"/>
      <c r="AF303" s="410"/>
      <c r="AG303" s="410"/>
      <c r="AH303" s="410"/>
      <c r="AI303" s="410"/>
      <c r="AJ303" s="410"/>
      <c r="AK303" s="410"/>
      <c r="AL303" s="410"/>
      <c r="AM303" s="410"/>
      <c r="AN303" s="410"/>
      <c r="AO303" s="410"/>
      <c r="AP303" s="410"/>
      <c r="AQ303" s="410"/>
      <c r="AR303" s="163"/>
      <c r="AS303" s="411"/>
    </row>
    <row r="304" spans="26:45">
      <c r="Z304" s="410"/>
      <c r="AA304" s="410"/>
      <c r="AB304" s="410"/>
      <c r="AC304" s="410"/>
      <c r="AD304" s="410"/>
      <c r="AE304" s="410"/>
      <c r="AF304" s="410"/>
      <c r="AG304" s="410"/>
      <c r="AH304" s="410"/>
      <c r="AI304" s="410"/>
      <c r="AJ304" s="410"/>
      <c r="AK304" s="410"/>
      <c r="AL304" s="410"/>
      <c r="AM304" s="410"/>
      <c r="AN304" s="410"/>
      <c r="AO304" s="410"/>
      <c r="AP304" s="410"/>
      <c r="AQ304" s="410"/>
      <c r="AR304" s="163"/>
      <c r="AS304" s="411"/>
    </row>
    <row r="305" spans="26:45">
      <c r="Z305" s="410"/>
      <c r="AA305" s="410"/>
      <c r="AB305" s="410"/>
      <c r="AC305" s="410"/>
      <c r="AD305" s="410"/>
      <c r="AE305" s="410"/>
      <c r="AF305" s="410"/>
      <c r="AG305" s="410"/>
      <c r="AH305" s="410"/>
      <c r="AI305" s="410"/>
      <c r="AJ305" s="410"/>
      <c r="AK305" s="410"/>
      <c r="AL305" s="410"/>
      <c r="AM305" s="410"/>
      <c r="AN305" s="410"/>
      <c r="AO305" s="410"/>
      <c r="AP305" s="410"/>
      <c r="AQ305" s="410"/>
      <c r="AR305" s="163"/>
      <c r="AS305" s="411"/>
    </row>
    <row r="306" spans="26:45">
      <c r="Z306" s="410"/>
      <c r="AA306" s="410"/>
      <c r="AB306" s="410"/>
      <c r="AC306" s="410"/>
      <c r="AD306" s="410"/>
      <c r="AE306" s="410"/>
      <c r="AF306" s="410"/>
      <c r="AG306" s="410"/>
      <c r="AH306" s="410"/>
      <c r="AI306" s="410"/>
      <c r="AJ306" s="410"/>
      <c r="AK306" s="410"/>
      <c r="AL306" s="410"/>
      <c r="AM306" s="410"/>
      <c r="AN306" s="410"/>
      <c r="AO306" s="410"/>
      <c r="AP306" s="410"/>
      <c r="AQ306" s="410"/>
      <c r="AR306" s="163"/>
      <c r="AS306" s="411"/>
    </row>
    <row r="307" spans="26:45">
      <c r="Z307" s="410"/>
      <c r="AA307" s="410"/>
      <c r="AB307" s="410"/>
      <c r="AC307" s="410"/>
      <c r="AD307" s="410"/>
      <c r="AE307" s="410"/>
      <c r="AF307" s="410"/>
      <c r="AG307" s="410"/>
      <c r="AH307" s="410"/>
      <c r="AI307" s="410"/>
      <c r="AJ307" s="410"/>
      <c r="AK307" s="410"/>
      <c r="AL307" s="410"/>
      <c r="AM307" s="410"/>
      <c r="AN307" s="410"/>
      <c r="AO307" s="410"/>
      <c r="AP307" s="410"/>
      <c r="AQ307" s="410"/>
      <c r="AR307" s="163"/>
      <c r="AS307" s="411"/>
    </row>
    <row r="308" spans="26:45">
      <c r="Z308" s="410"/>
      <c r="AA308" s="410"/>
      <c r="AB308" s="410"/>
      <c r="AC308" s="410"/>
      <c r="AD308" s="410"/>
      <c r="AE308" s="410"/>
      <c r="AF308" s="410"/>
      <c r="AG308" s="410"/>
      <c r="AH308" s="410"/>
      <c r="AI308" s="410"/>
      <c r="AJ308" s="410"/>
      <c r="AK308" s="410"/>
      <c r="AL308" s="410"/>
      <c r="AM308" s="410"/>
      <c r="AN308" s="410"/>
      <c r="AO308" s="410"/>
      <c r="AP308" s="410"/>
      <c r="AQ308" s="410"/>
      <c r="AR308" s="163"/>
      <c r="AS308" s="411"/>
    </row>
    <row r="309" spans="26:45">
      <c r="Z309" s="410"/>
      <c r="AA309" s="410"/>
      <c r="AB309" s="410"/>
      <c r="AC309" s="410"/>
      <c r="AD309" s="410"/>
      <c r="AE309" s="410"/>
      <c r="AF309" s="410"/>
      <c r="AG309" s="410"/>
      <c r="AH309" s="410"/>
      <c r="AI309" s="410"/>
      <c r="AJ309" s="410"/>
      <c r="AK309" s="410"/>
      <c r="AL309" s="410"/>
      <c r="AM309" s="410"/>
      <c r="AN309" s="410"/>
      <c r="AO309" s="410"/>
      <c r="AP309" s="410"/>
      <c r="AQ309" s="410"/>
      <c r="AR309" s="163"/>
      <c r="AS309" s="411"/>
    </row>
    <row r="310" spans="26:45">
      <c r="Z310" s="410"/>
      <c r="AA310" s="410"/>
      <c r="AB310" s="410"/>
      <c r="AC310" s="410"/>
      <c r="AD310" s="410"/>
      <c r="AE310" s="410"/>
      <c r="AF310" s="410"/>
      <c r="AG310" s="410"/>
      <c r="AH310" s="410"/>
      <c r="AI310" s="410"/>
      <c r="AJ310" s="410"/>
      <c r="AK310" s="410"/>
      <c r="AL310" s="410"/>
      <c r="AM310" s="410"/>
      <c r="AN310" s="410"/>
      <c r="AO310" s="410"/>
      <c r="AP310" s="410"/>
      <c r="AQ310" s="410"/>
      <c r="AR310" s="163"/>
      <c r="AS310" s="411"/>
    </row>
    <row r="311" spans="26:45">
      <c r="Z311" s="410"/>
      <c r="AA311" s="410"/>
      <c r="AB311" s="410"/>
      <c r="AC311" s="410"/>
      <c r="AD311" s="410"/>
      <c r="AE311" s="410"/>
      <c r="AF311" s="410"/>
      <c r="AG311" s="410"/>
      <c r="AH311" s="410"/>
      <c r="AI311" s="410"/>
      <c r="AJ311" s="410"/>
      <c r="AK311" s="410"/>
      <c r="AL311" s="410"/>
      <c r="AM311" s="410"/>
      <c r="AN311" s="410"/>
      <c r="AO311" s="410"/>
      <c r="AP311" s="410"/>
      <c r="AQ311" s="410"/>
      <c r="AR311" s="163"/>
      <c r="AS311" s="411"/>
    </row>
    <row r="312" spans="26:45">
      <c r="Z312" s="410"/>
      <c r="AA312" s="410"/>
      <c r="AB312" s="410"/>
      <c r="AC312" s="410"/>
      <c r="AD312" s="410"/>
      <c r="AE312" s="410"/>
      <c r="AF312" s="410"/>
      <c r="AG312" s="410"/>
      <c r="AH312" s="410"/>
      <c r="AI312" s="410"/>
      <c r="AJ312" s="410"/>
      <c r="AK312" s="410"/>
      <c r="AL312" s="410"/>
      <c r="AM312" s="410"/>
      <c r="AN312" s="410"/>
      <c r="AO312" s="410"/>
      <c r="AP312" s="410"/>
      <c r="AQ312" s="410"/>
      <c r="AR312" s="163"/>
      <c r="AS312" s="411"/>
    </row>
    <row r="313" spans="26:45">
      <c r="Z313" s="410"/>
      <c r="AA313" s="410"/>
      <c r="AB313" s="410"/>
      <c r="AC313" s="410"/>
      <c r="AD313" s="410"/>
      <c r="AE313" s="410"/>
      <c r="AF313" s="410"/>
      <c r="AG313" s="410"/>
      <c r="AH313" s="410"/>
      <c r="AI313" s="410"/>
      <c r="AJ313" s="410"/>
      <c r="AK313" s="410"/>
      <c r="AL313" s="410"/>
      <c r="AM313" s="410"/>
      <c r="AN313" s="410"/>
      <c r="AO313" s="410"/>
      <c r="AP313" s="410"/>
      <c r="AQ313" s="410"/>
      <c r="AR313" s="163"/>
      <c r="AS313" s="411"/>
    </row>
    <row r="314" spans="26:45">
      <c r="Z314" s="410"/>
      <c r="AA314" s="410"/>
      <c r="AB314" s="410"/>
      <c r="AC314" s="410"/>
      <c r="AD314" s="410"/>
      <c r="AE314" s="410"/>
      <c r="AF314" s="410"/>
      <c r="AG314" s="410"/>
      <c r="AH314" s="410"/>
      <c r="AI314" s="410"/>
      <c r="AJ314" s="410"/>
      <c r="AK314" s="410"/>
      <c r="AL314" s="410"/>
      <c r="AM314" s="410"/>
      <c r="AN314" s="410"/>
      <c r="AO314" s="410"/>
      <c r="AP314" s="410"/>
      <c r="AQ314" s="410"/>
      <c r="AR314" s="163"/>
      <c r="AS314" s="411"/>
    </row>
    <row r="315" spans="26:45">
      <c r="Z315" s="410"/>
      <c r="AA315" s="410"/>
      <c r="AB315" s="410"/>
      <c r="AC315" s="410"/>
      <c r="AD315" s="410"/>
      <c r="AE315" s="410"/>
      <c r="AF315" s="410"/>
      <c r="AG315" s="410"/>
      <c r="AH315" s="410"/>
      <c r="AI315" s="410"/>
      <c r="AJ315" s="410"/>
      <c r="AK315" s="410"/>
      <c r="AL315" s="410"/>
      <c r="AM315" s="410"/>
      <c r="AN315" s="410"/>
      <c r="AO315" s="410"/>
      <c r="AP315" s="410"/>
      <c r="AQ315" s="410"/>
      <c r="AR315" s="163"/>
      <c r="AS315" s="411"/>
    </row>
    <row r="316" spans="26:45">
      <c r="Z316" s="410"/>
      <c r="AA316" s="410"/>
      <c r="AB316" s="410"/>
      <c r="AC316" s="410"/>
      <c r="AD316" s="410"/>
      <c r="AE316" s="410"/>
      <c r="AF316" s="410"/>
      <c r="AG316" s="410"/>
      <c r="AH316" s="410"/>
      <c r="AI316" s="410"/>
      <c r="AJ316" s="410"/>
      <c r="AK316" s="410"/>
      <c r="AL316" s="410"/>
      <c r="AM316" s="410"/>
      <c r="AN316" s="410"/>
      <c r="AO316" s="410"/>
      <c r="AP316" s="410"/>
      <c r="AQ316" s="410"/>
      <c r="AR316" s="163"/>
      <c r="AS316" s="411"/>
    </row>
    <row r="317" spans="26:45">
      <c r="Z317" s="410"/>
      <c r="AA317" s="410"/>
      <c r="AB317" s="410"/>
      <c r="AC317" s="410"/>
      <c r="AD317" s="410"/>
      <c r="AE317" s="410"/>
      <c r="AF317" s="410"/>
      <c r="AG317" s="410"/>
      <c r="AH317" s="410"/>
      <c r="AI317" s="410"/>
      <c r="AJ317" s="410"/>
      <c r="AK317" s="410"/>
      <c r="AL317" s="410"/>
      <c r="AM317" s="410"/>
      <c r="AN317" s="410"/>
      <c r="AO317" s="410"/>
      <c r="AP317" s="410"/>
      <c r="AQ317" s="410"/>
      <c r="AR317" s="163"/>
      <c r="AS317" s="411"/>
    </row>
    <row r="318" spans="26:45">
      <c r="Z318" s="410"/>
      <c r="AA318" s="410"/>
      <c r="AB318" s="410"/>
      <c r="AC318" s="410"/>
      <c r="AD318" s="410"/>
      <c r="AE318" s="410"/>
      <c r="AF318" s="410"/>
      <c r="AG318" s="410"/>
      <c r="AH318" s="410"/>
      <c r="AI318" s="410"/>
      <c r="AJ318" s="410"/>
      <c r="AK318" s="410"/>
      <c r="AL318" s="410"/>
      <c r="AM318" s="410"/>
      <c r="AN318" s="410"/>
      <c r="AO318" s="410"/>
      <c r="AP318" s="410"/>
      <c r="AQ318" s="410"/>
      <c r="AR318" s="163"/>
      <c r="AS318" s="411"/>
    </row>
    <row r="319" spans="26:45">
      <c r="Z319" s="410"/>
      <c r="AA319" s="410"/>
      <c r="AB319" s="410"/>
      <c r="AC319" s="410"/>
      <c r="AD319" s="410"/>
      <c r="AE319" s="410"/>
      <c r="AF319" s="410"/>
      <c r="AG319" s="410"/>
      <c r="AH319" s="410"/>
      <c r="AI319" s="410"/>
      <c r="AJ319" s="410"/>
      <c r="AK319" s="410"/>
      <c r="AL319" s="410"/>
      <c r="AM319" s="410"/>
      <c r="AN319" s="410"/>
      <c r="AO319" s="410"/>
      <c r="AP319" s="410"/>
      <c r="AQ319" s="410"/>
      <c r="AR319" s="163"/>
      <c r="AS319" s="411"/>
    </row>
    <row r="320" spans="26:45">
      <c r="Z320" s="410"/>
      <c r="AA320" s="410"/>
      <c r="AB320" s="410"/>
      <c r="AC320" s="410"/>
      <c r="AD320" s="410"/>
      <c r="AE320" s="410"/>
      <c r="AF320" s="410"/>
      <c r="AG320" s="410"/>
      <c r="AH320" s="410"/>
      <c r="AI320" s="410"/>
      <c r="AJ320" s="410"/>
      <c r="AK320" s="410"/>
      <c r="AL320" s="410"/>
      <c r="AM320" s="410"/>
      <c r="AN320" s="410"/>
      <c r="AO320" s="410"/>
      <c r="AP320" s="410"/>
      <c r="AQ320" s="410"/>
      <c r="AR320" s="163"/>
      <c r="AS320" s="411"/>
    </row>
    <row r="321" spans="26:45">
      <c r="Z321" s="410"/>
      <c r="AA321" s="410"/>
      <c r="AB321" s="410"/>
      <c r="AC321" s="410"/>
      <c r="AD321" s="410"/>
      <c r="AE321" s="410"/>
      <c r="AF321" s="410"/>
      <c r="AG321" s="410"/>
      <c r="AH321" s="410"/>
      <c r="AI321" s="410"/>
      <c r="AJ321" s="410"/>
      <c r="AK321" s="410"/>
      <c r="AL321" s="410"/>
      <c r="AM321" s="410"/>
      <c r="AN321" s="410"/>
      <c r="AO321" s="410"/>
      <c r="AP321" s="410"/>
      <c r="AQ321" s="410"/>
      <c r="AR321" s="163"/>
      <c r="AS321" s="411"/>
    </row>
    <row r="322" spans="26:45">
      <c r="Z322" s="410"/>
      <c r="AA322" s="410"/>
      <c r="AB322" s="410"/>
      <c r="AC322" s="410"/>
      <c r="AD322" s="410"/>
      <c r="AE322" s="410"/>
      <c r="AF322" s="410"/>
      <c r="AG322" s="410"/>
      <c r="AH322" s="410"/>
      <c r="AI322" s="410"/>
      <c r="AJ322" s="410"/>
      <c r="AK322" s="410"/>
      <c r="AL322" s="410"/>
      <c r="AM322" s="410"/>
      <c r="AN322" s="410"/>
      <c r="AO322" s="410"/>
      <c r="AP322" s="410"/>
      <c r="AQ322" s="410"/>
      <c r="AR322" s="163"/>
      <c r="AS322" s="411"/>
    </row>
    <row r="323" spans="26:45">
      <c r="Z323" s="410"/>
      <c r="AA323" s="410"/>
      <c r="AB323" s="410"/>
      <c r="AC323" s="410"/>
      <c r="AD323" s="410"/>
      <c r="AE323" s="410"/>
      <c r="AF323" s="410"/>
      <c r="AG323" s="410"/>
      <c r="AH323" s="410"/>
      <c r="AI323" s="410"/>
      <c r="AJ323" s="410"/>
      <c r="AK323" s="410"/>
      <c r="AL323" s="410"/>
      <c r="AM323" s="410"/>
      <c r="AN323" s="410"/>
      <c r="AO323" s="410"/>
      <c r="AP323" s="410"/>
      <c r="AQ323" s="410"/>
      <c r="AR323" s="163"/>
      <c r="AS323" s="411"/>
    </row>
    <row r="324" spans="26:45">
      <c r="Z324" s="410"/>
      <c r="AA324" s="410"/>
      <c r="AB324" s="410"/>
      <c r="AC324" s="410"/>
      <c r="AD324" s="410"/>
      <c r="AE324" s="410"/>
      <c r="AF324" s="410"/>
      <c r="AG324" s="410"/>
      <c r="AH324" s="410"/>
      <c r="AI324" s="410"/>
      <c r="AJ324" s="410"/>
      <c r="AK324" s="410"/>
      <c r="AL324" s="410"/>
      <c r="AM324" s="410"/>
      <c r="AN324" s="410"/>
      <c r="AO324" s="410"/>
      <c r="AP324" s="410"/>
      <c r="AQ324" s="410"/>
      <c r="AR324" s="163"/>
      <c r="AS324" s="411"/>
    </row>
    <row r="325" spans="26:45">
      <c r="Z325" s="410"/>
      <c r="AA325" s="410"/>
      <c r="AB325" s="410"/>
      <c r="AC325" s="410"/>
      <c r="AD325" s="410"/>
      <c r="AE325" s="410"/>
      <c r="AF325" s="410"/>
      <c r="AG325" s="410"/>
      <c r="AH325" s="410"/>
      <c r="AI325" s="410"/>
      <c r="AJ325" s="410"/>
      <c r="AK325" s="410"/>
      <c r="AL325" s="410"/>
      <c r="AM325" s="410"/>
      <c r="AN325" s="410"/>
      <c r="AO325" s="410"/>
      <c r="AP325" s="410"/>
      <c r="AQ325" s="410"/>
      <c r="AR325" s="163"/>
      <c r="AS325" s="411"/>
    </row>
    <row r="326" spans="26:45">
      <c r="Z326" s="410"/>
      <c r="AA326" s="410"/>
      <c r="AB326" s="410"/>
      <c r="AC326" s="410"/>
      <c r="AD326" s="410"/>
      <c r="AE326" s="410"/>
      <c r="AF326" s="410"/>
      <c r="AG326" s="410"/>
      <c r="AH326" s="410"/>
      <c r="AI326" s="410"/>
      <c r="AJ326" s="410"/>
      <c r="AK326" s="410"/>
      <c r="AL326" s="410"/>
      <c r="AM326" s="410"/>
      <c r="AN326" s="410"/>
      <c r="AO326" s="410"/>
      <c r="AP326" s="410"/>
      <c r="AQ326" s="410"/>
      <c r="AR326" s="163"/>
      <c r="AS326" s="411"/>
    </row>
    <row r="327" spans="26:45">
      <c r="Z327" s="410"/>
      <c r="AA327" s="410"/>
      <c r="AB327" s="410"/>
      <c r="AC327" s="410"/>
      <c r="AD327" s="410"/>
      <c r="AE327" s="410"/>
      <c r="AF327" s="410"/>
      <c r="AG327" s="410"/>
      <c r="AH327" s="410"/>
      <c r="AI327" s="410"/>
      <c r="AJ327" s="410"/>
      <c r="AK327" s="410"/>
      <c r="AL327" s="410"/>
      <c r="AM327" s="410"/>
      <c r="AN327" s="410"/>
      <c r="AO327" s="410"/>
      <c r="AP327" s="410"/>
      <c r="AQ327" s="410"/>
      <c r="AR327" s="163"/>
      <c r="AS327" s="411"/>
    </row>
    <row r="328" spans="26:45">
      <c r="Z328" s="410"/>
      <c r="AA328" s="410"/>
      <c r="AB328" s="410"/>
      <c r="AC328" s="410"/>
      <c r="AD328" s="410"/>
      <c r="AE328" s="410"/>
      <c r="AF328" s="410"/>
      <c r="AG328" s="410"/>
      <c r="AH328" s="410"/>
      <c r="AI328" s="410"/>
      <c r="AJ328" s="410"/>
      <c r="AK328" s="410"/>
      <c r="AL328" s="410"/>
      <c r="AM328" s="410"/>
      <c r="AN328" s="410"/>
      <c r="AO328" s="410"/>
      <c r="AP328" s="410"/>
      <c r="AQ328" s="410"/>
      <c r="AR328" s="163"/>
      <c r="AS328" s="411"/>
    </row>
    <row r="329" spans="26:45">
      <c r="Z329" s="410"/>
      <c r="AA329" s="410"/>
      <c r="AB329" s="410"/>
      <c r="AC329" s="410"/>
      <c r="AD329" s="410"/>
      <c r="AE329" s="410"/>
      <c r="AF329" s="410"/>
      <c r="AG329" s="410"/>
      <c r="AH329" s="410"/>
      <c r="AI329" s="410"/>
      <c r="AJ329" s="410"/>
      <c r="AK329" s="410"/>
      <c r="AL329" s="410"/>
      <c r="AM329" s="410"/>
      <c r="AN329" s="410"/>
      <c r="AO329" s="410"/>
      <c r="AP329" s="410"/>
      <c r="AQ329" s="410"/>
      <c r="AR329" s="163"/>
      <c r="AS329" s="411"/>
    </row>
    <row r="330" spans="26:45">
      <c r="Z330" s="410"/>
      <c r="AA330" s="410"/>
      <c r="AB330" s="410"/>
      <c r="AC330" s="410"/>
      <c r="AD330" s="410"/>
      <c r="AE330" s="410"/>
      <c r="AF330" s="410"/>
      <c r="AG330" s="410"/>
      <c r="AH330" s="410"/>
      <c r="AI330" s="410"/>
      <c r="AJ330" s="410"/>
      <c r="AK330" s="410"/>
      <c r="AL330" s="410"/>
      <c r="AM330" s="410"/>
      <c r="AN330" s="410"/>
      <c r="AO330" s="410"/>
      <c r="AP330" s="410"/>
      <c r="AQ330" s="410"/>
      <c r="AR330" s="163"/>
      <c r="AS330" s="411"/>
    </row>
    <row r="331" spans="26:45">
      <c r="Z331" s="410"/>
      <c r="AA331" s="410"/>
      <c r="AB331" s="410"/>
      <c r="AC331" s="410"/>
      <c r="AD331" s="410"/>
      <c r="AE331" s="410"/>
      <c r="AF331" s="410"/>
      <c r="AG331" s="410"/>
      <c r="AH331" s="410"/>
      <c r="AI331" s="410"/>
      <c r="AJ331" s="410"/>
      <c r="AK331" s="410"/>
      <c r="AL331" s="410"/>
      <c r="AM331" s="410"/>
      <c r="AN331" s="410"/>
      <c r="AO331" s="410"/>
      <c r="AP331" s="410"/>
      <c r="AQ331" s="410"/>
      <c r="AR331" s="163"/>
      <c r="AS331" s="411"/>
    </row>
    <row r="332" spans="26:45">
      <c r="Z332" s="410"/>
      <c r="AA332" s="410"/>
      <c r="AB332" s="410"/>
      <c r="AC332" s="410"/>
      <c r="AD332" s="410"/>
      <c r="AE332" s="410"/>
      <c r="AF332" s="410"/>
      <c r="AG332" s="410"/>
      <c r="AH332" s="410"/>
      <c r="AI332" s="410"/>
      <c r="AJ332" s="410"/>
      <c r="AK332" s="410"/>
      <c r="AL332" s="410"/>
      <c r="AM332" s="410"/>
      <c r="AN332" s="410"/>
      <c r="AO332" s="410"/>
      <c r="AP332" s="410"/>
      <c r="AQ332" s="410"/>
      <c r="AR332" s="163"/>
      <c r="AS332" s="411"/>
    </row>
    <row r="333" spans="26:45">
      <c r="Z333" s="410"/>
      <c r="AA333" s="410"/>
      <c r="AB333" s="410"/>
      <c r="AC333" s="410"/>
      <c r="AD333" s="410"/>
      <c r="AE333" s="410"/>
      <c r="AF333" s="410"/>
      <c r="AG333" s="410"/>
      <c r="AH333" s="410"/>
      <c r="AI333" s="410"/>
      <c r="AJ333" s="410"/>
      <c r="AK333" s="410"/>
      <c r="AL333" s="410"/>
      <c r="AM333" s="410"/>
      <c r="AN333" s="410"/>
      <c r="AO333" s="410"/>
      <c r="AP333" s="410"/>
      <c r="AQ333" s="410"/>
      <c r="AR333" s="163"/>
      <c r="AS333" s="411"/>
    </row>
    <row r="334" spans="26:45">
      <c r="Z334" s="410"/>
      <c r="AA334" s="410"/>
      <c r="AB334" s="410"/>
      <c r="AC334" s="410"/>
      <c r="AD334" s="410"/>
      <c r="AE334" s="410"/>
      <c r="AF334" s="410"/>
      <c r="AG334" s="410"/>
      <c r="AH334" s="410"/>
      <c r="AI334" s="410"/>
      <c r="AJ334" s="410"/>
      <c r="AK334" s="410"/>
      <c r="AL334" s="410"/>
      <c r="AM334" s="410"/>
      <c r="AN334" s="410"/>
      <c r="AO334" s="410"/>
      <c r="AP334" s="410"/>
      <c r="AQ334" s="410"/>
      <c r="AR334" s="163"/>
      <c r="AS334" s="411"/>
    </row>
    <row r="335" spans="26:45">
      <c r="Z335" s="410"/>
      <c r="AA335" s="410"/>
      <c r="AB335" s="410"/>
      <c r="AC335" s="410"/>
      <c r="AD335" s="410"/>
      <c r="AE335" s="410"/>
      <c r="AF335" s="410"/>
      <c r="AG335" s="410"/>
      <c r="AH335" s="410"/>
      <c r="AI335" s="410"/>
      <c r="AJ335" s="410"/>
      <c r="AK335" s="410"/>
      <c r="AL335" s="410"/>
      <c r="AM335" s="410"/>
      <c r="AN335" s="410"/>
      <c r="AO335" s="410"/>
      <c r="AP335" s="410"/>
      <c r="AQ335" s="410"/>
      <c r="AR335" s="163"/>
      <c r="AS335" s="411"/>
    </row>
    <row r="336" spans="26:45">
      <c r="Z336" s="410"/>
      <c r="AA336" s="410"/>
      <c r="AB336" s="410"/>
      <c r="AC336" s="410"/>
      <c r="AD336" s="410"/>
      <c r="AE336" s="410"/>
      <c r="AF336" s="410"/>
      <c r="AG336" s="410"/>
      <c r="AH336" s="410"/>
      <c r="AI336" s="410"/>
      <c r="AJ336" s="410"/>
      <c r="AK336" s="410"/>
      <c r="AL336" s="410"/>
      <c r="AM336" s="410"/>
      <c r="AN336" s="410"/>
      <c r="AO336" s="410"/>
      <c r="AP336" s="410"/>
      <c r="AQ336" s="410"/>
      <c r="AR336" s="163"/>
      <c r="AS336" s="411"/>
    </row>
    <row r="337" spans="26:45">
      <c r="Z337" s="410"/>
      <c r="AA337" s="410"/>
      <c r="AB337" s="410"/>
      <c r="AC337" s="410"/>
      <c r="AD337" s="410"/>
      <c r="AE337" s="410"/>
      <c r="AF337" s="410"/>
      <c r="AG337" s="410"/>
      <c r="AH337" s="410"/>
      <c r="AI337" s="410"/>
      <c r="AJ337" s="410"/>
      <c r="AK337" s="410"/>
      <c r="AL337" s="410"/>
      <c r="AM337" s="410"/>
      <c r="AN337" s="410"/>
      <c r="AO337" s="410"/>
      <c r="AP337" s="410"/>
      <c r="AQ337" s="410"/>
      <c r="AR337" s="163"/>
      <c r="AS337" s="411"/>
    </row>
    <row r="338" spans="26:45">
      <c r="Z338" s="410"/>
      <c r="AA338" s="410"/>
      <c r="AB338" s="410"/>
      <c r="AC338" s="410"/>
      <c r="AD338" s="410"/>
      <c r="AE338" s="410"/>
      <c r="AF338" s="410"/>
      <c r="AG338" s="410"/>
      <c r="AH338" s="410"/>
      <c r="AI338" s="410"/>
      <c r="AJ338" s="410"/>
      <c r="AK338" s="410"/>
      <c r="AL338" s="410"/>
      <c r="AM338" s="410"/>
      <c r="AN338" s="410"/>
      <c r="AO338" s="410"/>
      <c r="AP338" s="410"/>
      <c r="AQ338" s="410"/>
      <c r="AR338" s="163"/>
      <c r="AS338" s="411"/>
    </row>
    <row r="339" spans="26:45">
      <c r="Z339" s="410"/>
      <c r="AA339" s="410"/>
      <c r="AB339" s="410"/>
      <c r="AC339" s="410"/>
      <c r="AD339" s="410"/>
      <c r="AE339" s="410"/>
      <c r="AF339" s="410"/>
      <c r="AG339" s="410"/>
      <c r="AH339" s="410"/>
      <c r="AI339" s="410"/>
      <c r="AJ339" s="410"/>
      <c r="AK339" s="410"/>
      <c r="AL339" s="410"/>
      <c r="AM339" s="410"/>
      <c r="AN339" s="410"/>
      <c r="AO339" s="410"/>
      <c r="AP339" s="410"/>
      <c r="AQ339" s="410"/>
      <c r="AR339" s="163"/>
      <c r="AS339" s="411"/>
    </row>
    <row r="340" spans="26:45">
      <c r="Z340" s="410"/>
      <c r="AA340" s="410"/>
      <c r="AB340" s="410"/>
      <c r="AC340" s="410"/>
      <c r="AD340" s="410"/>
      <c r="AE340" s="410"/>
      <c r="AF340" s="410"/>
      <c r="AG340" s="410"/>
      <c r="AH340" s="410"/>
      <c r="AI340" s="410"/>
      <c r="AJ340" s="410"/>
      <c r="AK340" s="410"/>
      <c r="AL340" s="410"/>
      <c r="AM340" s="410"/>
      <c r="AN340" s="410"/>
      <c r="AO340" s="410"/>
      <c r="AP340" s="410"/>
      <c r="AQ340" s="410"/>
      <c r="AR340" s="163"/>
      <c r="AS340" s="411"/>
    </row>
    <row r="341" spans="26:45">
      <c r="Z341" s="410"/>
      <c r="AA341" s="410"/>
      <c r="AB341" s="410"/>
      <c r="AC341" s="410"/>
      <c r="AD341" s="410"/>
      <c r="AE341" s="410"/>
      <c r="AF341" s="410"/>
      <c r="AG341" s="410"/>
      <c r="AH341" s="410"/>
      <c r="AI341" s="410"/>
      <c r="AJ341" s="410"/>
      <c r="AK341" s="410"/>
      <c r="AL341" s="410"/>
      <c r="AM341" s="410"/>
      <c r="AN341" s="410"/>
      <c r="AO341" s="410"/>
      <c r="AP341" s="410"/>
      <c r="AQ341" s="410"/>
      <c r="AR341" s="163"/>
      <c r="AS341" s="411"/>
    </row>
    <row r="342" spans="26:45">
      <c r="Z342" s="410"/>
      <c r="AA342" s="410"/>
      <c r="AB342" s="410"/>
      <c r="AC342" s="410"/>
      <c r="AD342" s="410"/>
      <c r="AE342" s="410"/>
      <c r="AF342" s="410"/>
      <c r="AG342" s="410"/>
      <c r="AH342" s="410"/>
      <c r="AI342" s="410"/>
      <c r="AJ342" s="410"/>
      <c r="AK342" s="410"/>
      <c r="AL342" s="410"/>
      <c r="AM342" s="410"/>
      <c r="AN342" s="410"/>
      <c r="AO342" s="410"/>
      <c r="AP342" s="410"/>
      <c r="AQ342" s="410"/>
      <c r="AR342" s="163"/>
      <c r="AS342" s="411"/>
    </row>
    <row r="343" spans="26:45">
      <c r="Z343" s="410"/>
      <c r="AA343" s="410"/>
      <c r="AB343" s="410"/>
      <c r="AC343" s="410"/>
      <c r="AD343" s="410"/>
      <c r="AE343" s="410"/>
      <c r="AF343" s="410"/>
      <c r="AG343" s="410"/>
      <c r="AH343" s="410"/>
      <c r="AI343" s="410"/>
      <c r="AJ343" s="410"/>
      <c r="AK343" s="410"/>
      <c r="AL343" s="410"/>
      <c r="AM343" s="410"/>
      <c r="AN343" s="410"/>
      <c r="AO343" s="410"/>
      <c r="AP343" s="410"/>
      <c r="AQ343" s="410"/>
      <c r="AR343" s="163"/>
      <c r="AS343" s="411"/>
    </row>
    <row r="344" spans="26:45">
      <c r="Z344" s="410"/>
      <c r="AA344" s="410"/>
      <c r="AB344" s="410"/>
      <c r="AC344" s="410"/>
      <c r="AD344" s="410"/>
      <c r="AE344" s="410"/>
      <c r="AF344" s="410"/>
      <c r="AG344" s="410"/>
      <c r="AH344" s="410"/>
      <c r="AI344" s="410"/>
      <c r="AJ344" s="410"/>
      <c r="AK344" s="410"/>
      <c r="AL344" s="410"/>
      <c r="AM344" s="410"/>
      <c r="AN344" s="410"/>
      <c r="AO344" s="410"/>
      <c r="AP344" s="410"/>
      <c r="AQ344" s="410"/>
      <c r="AR344" s="163"/>
      <c r="AS344" s="411"/>
    </row>
    <row r="345" spans="26:45">
      <c r="Z345" s="410"/>
      <c r="AA345" s="410"/>
      <c r="AB345" s="410"/>
      <c r="AC345" s="410"/>
      <c r="AD345" s="410"/>
      <c r="AE345" s="410"/>
      <c r="AF345" s="410"/>
      <c r="AG345" s="410"/>
      <c r="AH345" s="410"/>
      <c r="AI345" s="410"/>
      <c r="AJ345" s="410"/>
      <c r="AK345" s="410"/>
      <c r="AL345" s="410"/>
      <c r="AM345" s="410"/>
      <c r="AN345" s="410"/>
      <c r="AO345" s="410"/>
      <c r="AP345" s="410"/>
      <c r="AQ345" s="410"/>
      <c r="AR345" s="163"/>
      <c r="AS345" s="411"/>
    </row>
    <row r="346" spans="26:45">
      <c r="Z346" s="410"/>
      <c r="AA346" s="410"/>
      <c r="AB346" s="410"/>
      <c r="AC346" s="410"/>
      <c r="AD346" s="410"/>
      <c r="AE346" s="410"/>
      <c r="AF346" s="410"/>
      <c r="AG346" s="410"/>
      <c r="AH346" s="410"/>
      <c r="AI346" s="410"/>
      <c r="AJ346" s="410"/>
      <c r="AK346" s="410"/>
      <c r="AL346" s="410"/>
      <c r="AM346" s="410"/>
      <c r="AN346" s="410"/>
      <c r="AO346" s="410"/>
      <c r="AP346" s="410"/>
      <c r="AQ346" s="410"/>
      <c r="AR346" s="163"/>
      <c r="AS346" s="411"/>
    </row>
    <row r="347" spans="26:45">
      <c r="Z347" s="410"/>
      <c r="AA347" s="410"/>
      <c r="AB347" s="410"/>
      <c r="AC347" s="410"/>
      <c r="AD347" s="410"/>
      <c r="AE347" s="410"/>
      <c r="AF347" s="410"/>
      <c r="AG347" s="410"/>
      <c r="AH347" s="410"/>
      <c r="AI347" s="410"/>
      <c r="AJ347" s="410"/>
      <c r="AK347" s="410"/>
      <c r="AL347" s="410"/>
      <c r="AM347" s="410"/>
      <c r="AN347" s="410"/>
      <c r="AO347" s="410"/>
      <c r="AP347" s="410"/>
      <c r="AQ347" s="410"/>
      <c r="AR347" s="163"/>
      <c r="AS347" s="411"/>
    </row>
    <row r="348" spans="26:45">
      <c r="Z348" s="410"/>
      <c r="AA348" s="410"/>
      <c r="AB348" s="410"/>
      <c r="AC348" s="410"/>
      <c r="AD348" s="410"/>
      <c r="AE348" s="410"/>
      <c r="AF348" s="410"/>
      <c r="AG348" s="410"/>
      <c r="AH348" s="410"/>
      <c r="AI348" s="410"/>
      <c r="AJ348" s="410"/>
      <c r="AK348" s="410"/>
      <c r="AL348" s="410"/>
      <c r="AM348" s="410"/>
      <c r="AN348" s="410"/>
      <c r="AO348" s="410"/>
      <c r="AP348" s="410"/>
      <c r="AQ348" s="410"/>
      <c r="AR348" s="163"/>
      <c r="AS348" s="411"/>
    </row>
    <row r="349" spans="26:45">
      <c r="Z349" s="410"/>
      <c r="AA349" s="410"/>
      <c r="AB349" s="410"/>
      <c r="AC349" s="410"/>
      <c r="AD349" s="410"/>
      <c r="AE349" s="410"/>
      <c r="AF349" s="410"/>
      <c r="AG349" s="410"/>
      <c r="AH349" s="410"/>
      <c r="AI349" s="410"/>
      <c r="AJ349" s="410"/>
      <c r="AK349" s="410"/>
      <c r="AL349" s="410"/>
      <c r="AM349" s="410"/>
      <c r="AN349" s="410"/>
      <c r="AO349" s="410"/>
      <c r="AP349" s="410"/>
      <c r="AQ349" s="410"/>
      <c r="AR349" s="163"/>
      <c r="AS349" s="411"/>
    </row>
    <row r="350" spans="26:45">
      <c r="Z350" s="410"/>
      <c r="AA350" s="410"/>
      <c r="AB350" s="410"/>
      <c r="AC350" s="410"/>
      <c r="AD350" s="410"/>
      <c r="AE350" s="410"/>
      <c r="AF350" s="410"/>
      <c r="AG350" s="410"/>
      <c r="AH350" s="410"/>
      <c r="AI350" s="410"/>
      <c r="AJ350" s="410"/>
      <c r="AK350" s="410"/>
      <c r="AL350" s="410"/>
      <c r="AM350" s="410"/>
      <c r="AN350" s="410"/>
      <c r="AO350" s="410"/>
      <c r="AP350" s="410"/>
      <c r="AQ350" s="410"/>
      <c r="AR350" s="163"/>
      <c r="AS350" s="411"/>
    </row>
    <row r="351" spans="26:45">
      <c r="Z351" s="410"/>
      <c r="AA351" s="410"/>
      <c r="AB351" s="410"/>
      <c r="AC351" s="410"/>
      <c r="AD351" s="410"/>
      <c r="AE351" s="410"/>
      <c r="AF351" s="410"/>
      <c r="AG351" s="410"/>
      <c r="AH351" s="410"/>
      <c r="AI351" s="410"/>
      <c r="AJ351" s="410"/>
      <c r="AK351" s="410"/>
      <c r="AL351" s="410"/>
      <c r="AM351" s="410"/>
      <c r="AN351" s="410"/>
      <c r="AO351" s="410"/>
      <c r="AP351" s="410"/>
      <c r="AQ351" s="410"/>
      <c r="AR351" s="163"/>
      <c r="AS351" s="411"/>
    </row>
    <row r="352" spans="26:45">
      <c r="Z352" s="410"/>
      <c r="AA352" s="410"/>
      <c r="AB352" s="410"/>
      <c r="AC352" s="410"/>
      <c r="AD352" s="410"/>
      <c r="AE352" s="410"/>
      <c r="AF352" s="410"/>
      <c r="AG352" s="410"/>
      <c r="AH352" s="410"/>
      <c r="AI352" s="410"/>
      <c r="AJ352" s="410"/>
      <c r="AK352" s="410"/>
      <c r="AL352" s="410"/>
      <c r="AM352" s="410"/>
      <c r="AN352" s="410"/>
      <c r="AO352" s="410"/>
      <c r="AP352" s="410"/>
      <c r="AQ352" s="410"/>
      <c r="AR352" s="163"/>
      <c r="AS352" s="411"/>
    </row>
    <row r="353" spans="26:45">
      <c r="Z353" s="410"/>
      <c r="AA353" s="410"/>
      <c r="AB353" s="410"/>
      <c r="AC353" s="410"/>
      <c r="AD353" s="410"/>
      <c r="AE353" s="410"/>
      <c r="AF353" s="410"/>
      <c r="AG353" s="410"/>
      <c r="AH353" s="410"/>
      <c r="AI353" s="410"/>
      <c r="AJ353" s="410"/>
      <c r="AK353" s="410"/>
      <c r="AL353" s="410"/>
      <c r="AM353" s="410"/>
      <c r="AN353" s="410"/>
      <c r="AO353" s="410"/>
      <c r="AP353" s="410"/>
      <c r="AQ353" s="410"/>
      <c r="AR353" s="163"/>
      <c r="AS353" s="411"/>
    </row>
    <row r="354" spans="26:45">
      <c r="Z354" s="410"/>
      <c r="AA354" s="410"/>
      <c r="AB354" s="410"/>
      <c r="AC354" s="410"/>
      <c r="AD354" s="410"/>
      <c r="AE354" s="410"/>
      <c r="AF354" s="410"/>
      <c r="AG354" s="410"/>
      <c r="AH354" s="410"/>
      <c r="AI354" s="410"/>
      <c r="AJ354" s="410"/>
      <c r="AK354" s="410"/>
      <c r="AL354" s="410"/>
      <c r="AM354" s="410"/>
      <c r="AN354" s="410"/>
      <c r="AO354" s="410"/>
      <c r="AP354" s="410"/>
      <c r="AQ354" s="410"/>
      <c r="AR354" s="163"/>
      <c r="AS354" s="411"/>
    </row>
    <row r="355" spans="26:45">
      <c r="Z355" s="410"/>
      <c r="AA355" s="410"/>
      <c r="AB355" s="410"/>
      <c r="AC355" s="410"/>
      <c r="AD355" s="410"/>
      <c r="AE355" s="410"/>
      <c r="AF355" s="410"/>
      <c r="AG355" s="410"/>
      <c r="AH355" s="410"/>
      <c r="AI355" s="410"/>
      <c r="AJ355" s="410"/>
      <c r="AK355" s="410"/>
      <c r="AL355" s="410"/>
      <c r="AM355" s="410"/>
      <c r="AN355" s="410"/>
      <c r="AO355" s="410"/>
      <c r="AP355" s="410"/>
      <c r="AQ355" s="410"/>
      <c r="AR355" s="163"/>
      <c r="AS355" s="411"/>
    </row>
    <row r="356" spans="26:45">
      <c r="Z356" s="410"/>
      <c r="AA356" s="410"/>
      <c r="AB356" s="410"/>
      <c r="AC356" s="410"/>
      <c r="AD356" s="410"/>
      <c r="AE356" s="410"/>
      <c r="AF356" s="410"/>
      <c r="AG356" s="410"/>
      <c r="AH356" s="410"/>
      <c r="AI356" s="410"/>
      <c r="AJ356" s="410"/>
      <c r="AK356" s="410"/>
      <c r="AL356" s="410"/>
      <c r="AM356" s="410"/>
      <c r="AN356" s="410"/>
      <c r="AO356" s="410"/>
      <c r="AP356" s="410"/>
      <c r="AQ356" s="410"/>
      <c r="AR356" s="163"/>
      <c r="AS356" s="411"/>
    </row>
    <row r="357" spans="26:45">
      <c r="Z357" s="410"/>
      <c r="AA357" s="410"/>
      <c r="AB357" s="410"/>
      <c r="AC357" s="410"/>
      <c r="AD357" s="410"/>
      <c r="AE357" s="410"/>
      <c r="AF357" s="410"/>
      <c r="AG357" s="410"/>
      <c r="AH357" s="410"/>
      <c r="AI357" s="410"/>
      <c r="AJ357" s="410"/>
      <c r="AK357" s="410"/>
      <c r="AL357" s="410"/>
      <c r="AM357" s="410"/>
      <c r="AN357" s="410"/>
      <c r="AO357" s="410"/>
      <c r="AP357" s="410"/>
      <c r="AQ357" s="410"/>
      <c r="AR357" s="163"/>
      <c r="AS357" s="411"/>
    </row>
    <row r="358" spans="26:45">
      <c r="Z358" s="410"/>
      <c r="AA358" s="410"/>
      <c r="AB358" s="410"/>
      <c r="AC358" s="410"/>
      <c r="AD358" s="410"/>
      <c r="AE358" s="410"/>
      <c r="AF358" s="410"/>
      <c r="AG358" s="410"/>
      <c r="AH358" s="410"/>
      <c r="AI358" s="410"/>
      <c r="AJ358" s="410"/>
      <c r="AK358" s="410"/>
      <c r="AL358" s="410"/>
      <c r="AM358" s="410"/>
      <c r="AN358" s="410"/>
      <c r="AO358" s="410"/>
      <c r="AP358" s="410"/>
      <c r="AQ358" s="410"/>
      <c r="AR358" s="163"/>
      <c r="AS358" s="411"/>
    </row>
    <row r="359" spans="26:45">
      <c r="Z359" s="410"/>
      <c r="AA359" s="410"/>
      <c r="AB359" s="410"/>
      <c r="AC359" s="410"/>
      <c r="AD359" s="410"/>
      <c r="AE359" s="410"/>
      <c r="AF359" s="410"/>
      <c r="AG359" s="410"/>
      <c r="AH359" s="410"/>
      <c r="AI359" s="410"/>
      <c r="AJ359" s="410"/>
      <c r="AK359" s="410"/>
      <c r="AL359" s="410"/>
      <c r="AM359" s="410"/>
      <c r="AN359" s="410"/>
      <c r="AO359" s="410"/>
      <c r="AP359" s="410"/>
      <c r="AQ359" s="410"/>
      <c r="AR359" s="163"/>
      <c r="AS359" s="411"/>
    </row>
    <row r="360" spans="26:45">
      <c r="Z360" s="410"/>
      <c r="AA360" s="410"/>
      <c r="AB360" s="410"/>
      <c r="AC360" s="410"/>
      <c r="AD360" s="410"/>
      <c r="AE360" s="410"/>
      <c r="AF360" s="410"/>
      <c r="AG360" s="410"/>
      <c r="AH360" s="410"/>
      <c r="AI360" s="410"/>
      <c r="AJ360" s="410"/>
      <c r="AK360" s="410"/>
      <c r="AL360" s="410"/>
      <c r="AM360" s="410"/>
      <c r="AN360" s="410"/>
      <c r="AO360" s="410"/>
      <c r="AP360" s="410"/>
      <c r="AQ360" s="410"/>
      <c r="AR360" s="163"/>
      <c r="AS360" s="411"/>
    </row>
    <row r="361" spans="26:45">
      <c r="Z361" s="410"/>
      <c r="AA361" s="410"/>
      <c r="AB361" s="410"/>
      <c r="AC361" s="410"/>
      <c r="AD361" s="410"/>
      <c r="AE361" s="410"/>
      <c r="AF361" s="410"/>
      <c r="AG361" s="410"/>
      <c r="AH361" s="410"/>
      <c r="AI361" s="410"/>
      <c r="AJ361" s="410"/>
      <c r="AK361" s="410"/>
      <c r="AL361" s="410"/>
      <c r="AM361" s="410"/>
      <c r="AN361" s="410"/>
      <c r="AO361" s="410"/>
      <c r="AP361" s="410"/>
      <c r="AQ361" s="410"/>
      <c r="AR361" s="163"/>
      <c r="AS361" s="411"/>
    </row>
    <row r="362" spans="26:45">
      <c r="Z362" s="410"/>
      <c r="AA362" s="410"/>
      <c r="AB362" s="410"/>
      <c r="AC362" s="410"/>
      <c r="AD362" s="410"/>
      <c r="AE362" s="410"/>
      <c r="AF362" s="410"/>
      <c r="AG362" s="410"/>
      <c r="AH362" s="410"/>
      <c r="AI362" s="410"/>
      <c r="AJ362" s="410"/>
      <c r="AK362" s="410"/>
      <c r="AL362" s="410"/>
      <c r="AM362" s="410"/>
      <c r="AN362" s="410"/>
      <c r="AO362" s="410"/>
      <c r="AP362" s="410"/>
      <c r="AQ362" s="410"/>
      <c r="AR362" s="163"/>
      <c r="AS362" s="411"/>
    </row>
    <row r="363" spans="26:45">
      <c r="Z363" s="410"/>
      <c r="AA363" s="410"/>
      <c r="AB363" s="410"/>
      <c r="AC363" s="410"/>
      <c r="AD363" s="410"/>
      <c r="AE363" s="410"/>
      <c r="AF363" s="410"/>
      <c r="AG363" s="410"/>
      <c r="AH363" s="410"/>
      <c r="AI363" s="410"/>
      <c r="AJ363" s="410"/>
      <c r="AK363" s="410"/>
      <c r="AL363" s="410"/>
      <c r="AM363" s="410"/>
      <c r="AN363" s="410"/>
      <c r="AO363" s="410"/>
      <c r="AP363" s="410"/>
      <c r="AQ363" s="410"/>
      <c r="AR363" s="163"/>
      <c r="AS363" s="411"/>
    </row>
    <row r="364" spans="26:45">
      <c r="Z364" s="410"/>
      <c r="AA364" s="410"/>
      <c r="AB364" s="410"/>
      <c r="AC364" s="410"/>
      <c r="AD364" s="410"/>
      <c r="AE364" s="410"/>
      <c r="AF364" s="410"/>
      <c r="AG364" s="410"/>
      <c r="AH364" s="410"/>
      <c r="AI364" s="410"/>
      <c r="AJ364" s="410"/>
      <c r="AK364" s="410"/>
      <c r="AL364" s="410"/>
      <c r="AM364" s="410"/>
      <c r="AN364" s="410"/>
      <c r="AO364" s="410"/>
      <c r="AP364" s="410"/>
      <c r="AQ364" s="410"/>
      <c r="AR364" s="163"/>
      <c r="AS364" s="411"/>
    </row>
    <row r="365" spans="26:45">
      <c r="Z365" s="410"/>
      <c r="AA365" s="410"/>
      <c r="AB365" s="410"/>
      <c r="AC365" s="410"/>
      <c r="AD365" s="410"/>
      <c r="AE365" s="410"/>
      <c r="AF365" s="410"/>
      <c r="AG365" s="410"/>
      <c r="AH365" s="410"/>
      <c r="AI365" s="410"/>
      <c r="AJ365" s="410"/>
      <c r="AK365" s="410"/>
      <c r="AL365" s="410"/>
      <c r="AM365" s="410"/>
      <c r="AN365" s="410"/>
      <c r="AO365" s="410"/>
      <c r="AP365" s="410"/>
      <c r="AQ365" s="410"/>
      <c r="AR365" s="163"/>
      <c r="AS365" s="411"/>
    </row>
    <row r="366" spans="26:45">
      <c r="Z366" s="410"/>
      <c r="AA366" s="410"/>
      <c r="AB366" s="410"/>
      <c r="AC366" s="410"/>
      <c r="AD366" s="410"/>
      <c r="AE366" s="410"/>
      <c r="AF366" s="410"/>
      <c r="AG366" s="410"/>
      <c r="AH366" s="410"/>
      <c r="AI366" s="410"/>
      <c r="AJ366" s="410"/>
      <c r="AK366" s="410"/>
      <c r="AL366" s="410"/>
      <c r="AM366" s="410"/>
      <c r="AN366" s="410"/>
      <c r="AO366" s="410"/>
      <c r="AP366" s="410"/>
      <c r="AQ366" s="410"/>
      <c r="AR366" s="163"/>
      <c r="AS366" s="411"/>
    </row>
    <row r="367" spans="26:45">
      <c r="Z367" s="410"/>
      <c r="AA367" s="410"/>
      <c r="AB367" s="410"/>
      <c r="AC367" s="410"/>
      <c r="AD367" s="410"/>
      <c r="AE367" s="410"/>
      <c r="AF367" s="410"/>
      <c r="AG367" s="410"/>
      <c r="AH367" s="410"/>
      <c r="AI367" s="410"/>
      <c r="AJ367" s="410"/>
      <c r="AK367" s="410"/>
      <c r="AL367" s="410"/>
      <c r="AM367" s="410"/>
      <c r="AN367" s="410"/>
      <c r="AO367" s="410"/>
      <c r="AP367" s="410"/>
      <c r="AQ367" s="410"/>
      <c r="AR367" s="163"/>
      <c r="AS367" s="411"/>
    </row>
    <row r="368" spans="26:45">
      <c r="Z368" s="410"/>
      <c r="AA368" s="410"/>
      <c r="AB368" s="410"/>
      <c r="AC368" s="410"/>
      <c r="AD368" s="410"/>
      <c r="AE368" s="410"/>
      <c r="AF368" s="410"/>
      <c r="AG368" s="410"/>
      <c r="AH368" s="410"/>
      <c r="AI368" s="410"/>
      <c r="AJ368" s="410"/>
      <c r="AK368" s="410"/>
      <c r="AL368" s="410"/>
      <c r="AM368" s="410"/>
      <c r="AN368" s="410"/>
      <c r="AO368" s="410"/>
      <c r="AP368" s="410"/>
      <c r="AQ368" s="410"/>
      <c r="AR368" s="163"/>
      <c r="AS368" s="411"/>
    </row>
    <row r="369" spans="26:45">
      <c r="Z369" s="410"/>
      <c r="AA369" s="410"/>
      <c r="AB369" s="410"/>
      <c r="AC369" s="410"/>
      <c r="AD369" s="410"/>
      <c r="AE369" s="410"/>
      <c r="AF369" s="410"/>
      <c r="AG369" s="410"/>
      <c r="AH369" s="410"/>
      <c r="AI369" s="410"/>
      <c r="AJ369" s="410"/>
      <c r="AK369" s="410"/>
      <c r="AL369" s="410"/>
      <c r="AM369" s="410"/>
      <c r="AN369" s="410"/>
      <c r="AO369" s="410"/>
      <c r="AP369" s="410"/>
      <c r="AQ369" s="410"/>
      <c r="AR369" s="163"/>
      <c r="AS369" s="411"/>
    </row>
    <row r="370" spans="26:45">
      <c r="Z370" s="410"/>
      <c r="AA370" s="410"/>
      <c r="AB370" s="410"/>
      <c r="AC370" s="410"/>
      <c r="AD370" s="410"/>
      <c r="AE370" s="410"/>
      <c r="AF370" s="410"/>
      <c r="AG370" s="410"/>
      <c r="AH370" s="410"/>
      <c r="AI370" s="410"/>
      <c r="AJ370" s="410"/>
      <c r="AK370" s="410"/>
      <c r="AL370" s="410"/>
      <c r="AM370" s="410"/>
      <c r="AN370" s="410"/>
      <c r="AO370" s="410"/>
      <c r="AP370" s="410"/>
      <c r="AQ370" s="410"/>
      <c r="AR370" s="163"/>
      <c r="AS370" s="411"/>
    </row>
    <row r="371" spans="26:45">
      <c r="Z371" s="410"/>
      <c r="AA371" s="410"/>
      <c r="AB371" s="410"/>
      <c r="AC371" s="410"/>
      <c r="AD371" s="410"/>
      <c r="AE371" s="410"/>
      <c r="AF371" s="410"/>
      <c r="AG371" s="410"/>
      <c r="AH371" s="410"/>
      <c r="AI371" s="410"/>
      <c r="AJ371" s="410"/>
      <c r="AK371" s="410"/>
      <c r="AL371" s="410"/>
      <c r="AM371" s="410"/>
      <c r="AN371" s="410"/>
      <c r="AO371" s="410"/>
      <c r="AP371" s="410"/>
      <c r="AQ371" s="410"/>
      <c r="AR371" s="163"/>
      <c r="AS371" s="411"/>
    </row>
    <row r="372" spans="26:45">
      <c r="Z372" s="410"/>
      <c r="AA372" s="410"/>
      <c r="AB372" s="410"/>
      <c r="AC372" s="410"/>
      <c r="AD372" s="410"/>
      <c r="AE372" s="410"/>
      <c r="AF372" s="410"/>
      <c r="AG372" s="410"/>
      <c r="AH372" s="410"/>
      <c r="AI372" s="410"/>
      <c r="AJ372" s="410"/>
      <c r="AK372" s="410"/>
      <c r="AL372" s="410"/>
      <c r="AM372" s="410"/>
      <c r="AN372" s="410"/>
      <c r="AO372" s="410"/>
      <c r="AP372" s="410"/>
      <c r="AQ372" s="410"/>
      <c r="AR372" s="163"/>
      <c r="AS372" s="411"/>
    </row>
    <row r="373" spans="26:45">
      <c r="Z373" s="410"/>
      <c r="AA373" s="410"/>
      <c r="AB373" s="410"/>
      <c r="AC373" s="410"/>
      <c r="AD373" s="410"/>
      <c r="AE373" s="410"/>
      <c r="AF373" s="410"/>
      <c r="AG373" s="410"/>
      <c r="AH373" s="410"/>
      <c r="AI373" s="410"/>
      <c r="AJ373" s="410"/>
      <c r="AK373" s="410"/>
      <c r="AL373" s="410"/>
      <c r="AM373" s="410"/>
      <c r="AN373" s="410"/>
      <c r="AO373" s="410"/>
      <c r="AP373" s="410"/>
      <c r="AQ373" s="410"/>
      <c r="AR373" s="163"/>
      <c r="AS373" s="411"/>
    </row>
    <row r="374" spans="26:45">
      <c r="Z374" s="410"/>
      <c r="AA374" s="410"/>
      <c r="AB374" s="410"/>
      <c r="AC374" s="410"/>
      <c r="AD374" s="410"/>
      <c r="AE374" s="410"/>
      <c r="AF374" s="410"/>
      <c r="AG374" s="410"/>
      <c r="AH374" s="410"/>
      <c r="AI374" s="410"/>
      <c r="AJ374" s="410"/>
      <c r="AK374" s="410"/>
      <c r="AL374" s="410"/>
      <c r="AM374" s="410"/>
      <c r="AN374" s="410"/>
      <c r="AO374" s="410"/>
      <c r="AP374" s="410"/>
      <c r="AQ374" s="410"/>
      <c r="AR374" s="163"/>
      <c r="AS374" s="411"/>
    </row>
    <row r="375" spans="26:45">
      <c r="Z375" s="410"/>
      <c r="AA375" s="410"/>
      <c r="AB375" s="410"/>
      <c r="AC375" s="410"/>
      <c r="AD375" s="410"/>
      <c r="AE375" s="410"/>
      <c r="AF375" s="410"/>
      <c r="AG375" s="410"/>
      <c r="AH375" s="410"/>
      <c r="AI375" s="410"/>
      <c r="AJ375" s="410"/>
      <c r="AK375" s="410"/>
      <c r="AL375" s="410"/>
      <c r="AM375" s="410"/>
      <c r="AN375" s="410"/>
      <c r="AO375" s="410"/>
      <c r="AP375" s="410"/>
      <c r="AQ375" s="410"/>
      <c r="AR375" s="163"/>
      <c r="AS375" s="411"/>
    </row>
    <row r="376" spans="26:45">
      <c r="Z376" s="410"/>
      <c r="AA376" s="410"/>
      <c r="AB376" s="410"/>
      <c r="AC376" s="410"/>
      <c r="AD376" s="410"/>
      <c r="AE376" s="410"/>
      <c r="AF376" s="410"/>
      <c r="AG376" s="410"/>
      <c r="AH376" s="410"/>
      <c r="AI376" s="410"/>
      <c r="AJ376" s="410"/>
      <c r="AK376" s="410"/>
      <c r="AL376" s="410"/>
      <c r="AM376" s="410"/>
      <c r="AN376" s="410"/>
      <c r="AO376" s="410"/>
      <c r="AP376" s="410"/>
      <c r="AQ376" s="410"/>
      <c r="AR376" s="163"/>
      <c r="AS376" s="411"/>
    </row>
    <row r="377" spans="26:45">
      <c r="Z377" s="410"/>
      <c r="AA377" s="410"/>
      <c r="AB377" s="410"/>
      <c r="AC377" s="410"/>
      <c r="AD377" s="410"/>
      <c r="AE377" s="410"/>
      <c r="AF377" s="410"/>
      <c r="AG377" s="410"/>
      <c r="AH377" s="410"/>
      <c r="AI377" s="410"/>
      <c r="AJ377" s="410"/>
      <c r="AK377" s="410"/>
      <c r="AL377" s="410"/>
      <c r="AM377" s="410"/>
      <c r="AN377" s="410"/>
      <c r="AO377" s="410"/>
      <c r="AP377" s="410"/>
      <c r="AQ377" s="410"/>
      <c r="AR377" s="163"/>
      <c r="AS377" s="411"/>
    </row>
    <row r="378" spans="26:45">
      <c r="Z378" s="410"/>
      <c r="AA378" s="410"/>
      <c r="AB378" s="410"/>
      <c r="AC378" s="410"/>
      <c r="AD378" s="410"/>
      <c r="AE378" s="410"/>
      <c r="AF378" s="410"/>
      <c r="AG378" s="410"/>
      <c r="AH378" s="410"/>
      <c r="AI378" s="410"/>
      <c r="AJ378" s="410"/>
      <c r="AK378" s="410"/>
      <c r="AL378" s="410"/>
      <c r="AM378" s="410"/>
      <c r="AN378" s="410"/>
      <c r="AO378" s="410"/>
      <c r="AP378" s="410"/>
      <c r="AQ378" s="410"/>
      <c r="AR378" s="163"/>
      <c r="AS378" s="411"/>
    </row>
    <row r="379" spans="26:45">
      <c r="Z379" s="410"/>
      <c r="AA379" s="410"/>
      <c r="AB379" s="410"/>
      <c r="AC379" s="410"/>
      <c r="AD379" s="410"/>
      <c r="AE379" s="410"/>
      <c r="AF379" s="410"/>
      <c r="AG379" s="410"/>
      <c r="AH379" s="410"/>
      <c r="AI379" s="410"/>
      <c r="AJ379" s="410"/>
      <c r="AK379" s="410"/>
      <c r="AL379" s="410"/>
      <c r="AM379" s="410"/>
      <c r="AN379" s="410"/>
      <c r="AO379" s="410"/>
      <c r="AP379" s="410"/>
      <c r="AQ379" s="410"/>
      <c r="AR379" s="163"/>
      <c r="AS379" s="411"/>
    </row>
    <row r="380" spans="26:45">
      <c r="Z380" s="410"/>
      <c r="AA380" s="410"/>
      <c r="AB380" s="410"/>
      <c r="AC380" s="410"/>
      <c r="AD380" s="410"/>
      <c r="AE380" s="410"/>
      <c r="AF380" s="410"/>
      <c r="AG380" s="410"/>
      <c r="AH380" s="410"/>
      <c r="AI380" s="410"/>
      <c r="AJ380" s="410"/>
      <c r="AK380" s="410"/>
      <c r="AL380" s="410"/>
      <c r="AM380" s="410"/>
      <c r="AN380" s="410"/>
      <c r="AO380" s="410"/>
      <c r="AP380" s="410"/>
      <c r="AQ380" s="410"/>
      <c r="AR380" s="163"/>
      <c r="AS380" s="411"/>
    </row>
    <row r="381" spans="26:45">
      <c r="Z381" s="410"/>
      <c r="AA381" s="410"/>
      <c r="AB381" s="410"/>
      <c r="AC381" s="410"/>
      <c r="AD381" s="410"/>
      <c r="AE381" s="410"/>
      <c r="AF381" s="410"/>
      <c r="AG381" s="410"/>
      <c r="AH381" s="410"/>
      <c r="AI381" s="410"/>
      <c r="AJ381" s="410"/>
      <c r="AK381" s="410"/>
      <c r="AL381" s="410"/>
      <c r="AM381" s="410"/>
      <c r="AN381" s="410"/>
      <c r="AO381" s="410"/>
      <c r="AP381" s="410"/>
      <c r="AQ381" s="410"/>
      <c r="AR381" s="163"/>
      <c r="AS381" s="411"/>
    </row>
    <row r="382" spans="26:45">
      <c r="Z382" s="410"/>
      <c r="AA382" s="410"/>
      <c r="AB382" s="410"/>
      <c r="AC382" s="410"/>
      <c r="AD382" s="410"/>
      <c r="AE382" s="410"/>
      <c r="AF382" s="410"/>
      <c r="AG382" s="410"/>
      <c r="AH382" s="410"/>
      <c r="AI382" s="410"/>
      <c r="AJ382" s="410"/>
      <c r="AK382" s="410"/>
      <c r="AL382" s="410"/>
      <c r="AM382" s="410"/>
      <c r="AN382" s="410"/>
      <c r="AO382" s="410"/>
      <c r="AP382" s="410"/>
      <c r="AQ382" s="410"/>
      <c r="AR382" s="163"/>
      <c r="AS382" s="411"/>
    </row>
    <row r="383" spans="26:45">
      <c r="Z383" s="410"/>
      <c r="AA383" s="410"/>
      <c r="AB383" s="410"/>
      <c r="AC383" s="410"/>
      <c r="AD383" s="410"/>
      <c r="AE383" s="410"/>
      <c r="AF383" s="410"/>
      <c r="AG383" s="410"/>
      <c r="AH383" s="410"/>
      <c r="AI383" s="410"/>
      <c r="AJ383" s="410"/>
      <c r="AK383" s="410"/>
      <c r="AL383" s="410"/>
      <c r="AM383" s="410"/>
      <c r="AN383" s="410"/>
      <c r="AO383" s="410"/>
      <c r="AP383" s="410"/>
      <c r="AQ383" s="410"/>
      <c r="AR383" s="163"/>
      <c r="AS383" s="411"/>
    </row>
    <row r="384" spans="26:45">
      <c r="Z384" s="410"/>
      <c r="AA384" s="410"/>
      <c r="AB384" s="410"/>
      <c r="AC384" s="410"/>
      <c r="AD384" s="410"/>
      <c r="AE384" s="410"/>
      <c r="AF384" s="410"/>
      <c r="AG384" s="410"/>
      <c r="AH384" s="410"/>
      <c r="AI384" s="410"/>
      <c r="AJ384" s="410"/>
      <c r="AK384" s="410"/>
      <c r="AL384" s="410"/>
      <c r="AM384" s="410"/>
      <c r="AN384" s="410"/>
      <c r="AO384" s="410"/>
      <c r="AP384" s="410"/>
      <c r="AQ384" s="410"/>
      <c r="AR384" s="163"/>
      <c r="AS384" s="411"/>
    </row>
    <row r="385" spans="26:45">
      <c r="Z385" s="410"/>
      <c r="AA385" s="410"/>
      <c r="AB385" s="410"/>
      <c r="AC385" s="410"/>
      <c r="AD385" s="410"/>
      <c r="AE385" s="410"/>
      <c r="AF385" s="410"/>
      <c r="AG385" s="410"/>
      <c r="AH385" s="410"/>
      <c r="AI385" s="410"/>
      <c r="AJ385" s="410"/>
      <c r="AK385" s="410"/>
      <c r="AL385" s="410"/>
      <c r="AM385" s="410"/>
      <c r="AN385" s="410"/>
      <c r="AO385" s="410"/>
      <c r="AP385" s="410"/>
      <c r="AQ385" s="410"/>
      <c r="AR385" s="163"/>
      <c r="AS385" s="411"/>
    </row>
    <row r="386" spans="26:45">
      <c r="Z386" s="410"/>
      <c r="AA386" s="410"/>
      <c r="AB386" s="410"/>
      <c r="AC386" s="410"/>
      <c r="AD386" s="410"/>
      <c r="AE386" s="410"/>
      <c r="AF386" s="410"/>
      <c r="AG386" s="410"/>
      <c r="AH386" s="410"/>
      <c r="AI386" s="410"/>
      <c r="AJ386" s="410"/>
      <c r="AK386" s="410"/>
      <c r="AL386" s="410"/>
      <c r="AM386" s="410"/>
      <c r="AN386" s="410"/>
      <c r="AO386" s="410"/>
      <c r="AP386" s="410"/>
      <c r="AQ386" s="410"/>
      <c r="AR386" s="163"/>
      <c r="AS386" s="411"/>
    </row>
    <row r="387" spans="26:45">
      <c r="Z387" s="410"/>
      <c r="AA387" s="410"/>
      <c r="AB387" s="410"/>
      <c r="AC387" s="410"/>
      <c r="AD387" s="410"/>
      <c r="AE387" s="410"/>
      <c r="AF387" s="410"/>
      <c r="AG387" s="410"/>
      <c r="AH387" s="410"/>
      <c r="AI387" s="410"/>
      <c r="AJ387" s="410"/>
      <c r="AK387" s="410"/>
      <c r="AL387" s="410"/>
      <c r="AM387" s="410"/>
      <c r="AN387" s="410"/>
      <c r="AO387" s="410"/>
      <c r="AP387" s="410"/>
      <c r="AQ387" s="410"/>
      <c r="AR387" s="163"/>
      <c r="AS387" s="411"/>
    </row>
    <row r="388" spans="26:45">
      <c r="Z388" s="410"/>
      <c r="AA388" s="410"/>
      <c r="AB388" s="410"/>
      <c r="AC388" s="410"/>
      <c r="AD388" s="410"/>
      <c r="AE388" s="410"/>
      <c r="AF388" s="410"/>
      <c r="AG388" s="410"/>
      <c r="AH388" s="410"/>
      <c r="AI388" s="410"/>
      <c r="AJ388" s="410"/>
      <c r="AK388" s="410"/>
      <c r="AL388" s="410"/>
      <c r="AM388" s="410"/>
      <c r="AN388" s="410"/>
      <c r="AO388" s="410"/>
      <c r="AP388" s="410"/>
      <c r="AQ388" s="410"/>
      <c r="AR388" s="163"/>
      <c r="AS388" s="411"/>
    </row>
    <row r="389" spans="26:45">
      <c r="Z389" s="410"/>
      <c r="AA389" s="410"/>
      <c r="AB389" s="410"/>
      <c r="AC389" s="410"/>
      <c r="AD389" s="410"/>
      <c r="AE389" s="410"/>
      <c r="AF389" s="410"/>
      <c r="AG389" s="410"/>
      <c r="AH389" s="410"/>
      <c r="AI389" s="410"/>
      <c r="AJ389" s="410"/>
      <c r="AK389" s="410"/>
      <c r="AL389" s="410"/>
      <c r="AM389" s="410"/>
      <c r="AN389" s="410"/>
      <c r="AO389" s="410"/>
      <c r="AP389" s="410"/>
      <c r="AQ389" s="410"/>
      <c r="AR389" s="163"/>
      <c r="AS389" s="411"/>
    </row>
    <row r="390" spans="26:45">
      <c r="Z390" s="410"/>
      <c r="AA390" s="410"/>
      <c r="AB390" s="410"/>
      <c r="AC390" s="410"/>
      <c r="AD390" s="410"/>
      <c r="AE390" s="410"/>
      <c r="AF390" s="410"/>
      <c r="AG390" s="410"/>
      <c r="AH390" s="410"/>
      <c r="AI390" s="410"/>
      <c r="AJ390" s="410"/>
      <c r="AK390" s="410"/>
      <c r="AL390" s="410"/>
      <c r="AM390" s="410"/>
      <c r="AN390" s="410"/>
      <c r="AO390" s="410"/>
      <c r="AP390" s="410"/>
      <c r="AQ390" s="410"/>
      <c r="AR390" s="163"/>
      <c r="AS390" s="411"/>
    </row>
    <row r="391" spans="26:45">
      <c r="Z391" s="410"/>
      <c r="AA391" s="410"/>
      <c r="AB391" s="410"/>
      <c r="AC391" s="410"/>
      <c r="AD391" s="410"/>
      <c r="AE391" s="410"/>
      <c r="AF391" s="410"/>
      <c r="AG391" s="410"/>
      <c r="AH391" s="410"/>
      <c r="AI391" s="410"/>
      <c r="AJ391" s="410"/>
      <c r="AK391" s="410"/>
      <c r="AL391" s="410"/>
      <c r="AM391" s="410"/>
      <c r="AN391" s="410"/>
      <c r="AO391" s="410"/>
      <c r="AP391" s="410"/>
      <c r="AQ391" s="410"/>
      <c r="AR391" s="163"/>
      <c r="AS391" s="411"/>
    </row>
    <row r="392" spans="26:45">
      <c r="Z392" s="410"/>
      <c r="AA392" s="410"/>
      <c r="AB392" s="410"/>
      <c r="AC392" s="410"/>
      <c r="AD392" s="410"/>
      <c r="AE392" s="410"/>
      <c r="AF392" s="410"/>
      <c r="AG392" s="410"/>
      <c r="AH392" s="410"/>
      <c r="AI392" s="410"/>
      <c r="AJ392" s="410"/>
      <c r="AK392" s="410"/>
      <c r="AL392" s="410"/>
      <c r="AM392" s="410"/>
      <c r="AN392" s="410"/>
      <c r="AO392" s="410"/>
      <c r="AP392" s="410"/>
      <c r="AQ392" s="410"/>
      <c r="AR392" s="163"/>
      <c r="AS392" s="411"/>
    </row>
    <row r="393" spans="26:45">
      <c r="Z393" s="410"/>
      <c r="AA393" s="410"/>
      <c r="AB393" s="410"/>
      <c r="AC393" s="410"/>
      <c r="AD393" s="410"/>
      <c r="AE393" s="410"/>
      <c r="AF393" s="410"/>
      <c r="AG393" s="410"/>
      <c r="AH393" s="410"/>
      <c r="AI393" s="410"/>
      <c r="AJ393" s="410"/>
      <c r="AK393" s="410"/>
      <c r="AL393" s="410"/>
      <c r="AM393" s="410"/>
      <c r="AN393" s="410"/>
      <c r="AO393" s="410"/>
      <c r="AP393" s="410"/>
      <c r="AQ393" s="410"/>
      <c r="AR393" s="163"/>
      <c r="AS393" s="411"/>
    </row>
    <row r="394" spans="26:45">
      <c r="Z394" s="410"/>
      <c r="AA394" s="410"/>
      <c r="AB394" s="410"/>
      <c r="AC394" s="410"/>
      <c r="AD394" s="410"/>
      <c r="AE394" s="410"/>
      <c r="AF394" s="410"/>
      <c r="AG394" s="410"/>
      <c r="AH394" s="410"/>
      <c r="AI394" s="410"/>
      <c r="AJ394" s="410"/>
      <c r="AK394" s="410"/>
      <c r="AL394" s="410"/>
      <c r="AM394" s="410"/>
      <c r="AN394" s="410"/>
      <c r="AO394" s="410"/>
      <c r="AP394" s="410"/>
      <c r="AQ394" s="410"/>
      <c r="AR394" s="163"/>
      <c r="AS394" s="411"/>
    </row>
    <row r="395" spans="26:45">
      <c r="Z395" s="410"/>
      <c r="AA395" s="410"/>
      <c r="AB395" s="410"/>
      <c r="AC395" s="410"/>
      <c r="AD395" s="410"/>
      <c r="AE395" s="410"/>
      <c r="AF395" s="410"/>
      <c r="AG395" s="410"/>
      <c r="AH395" s="410"/>
      <c r="AI395" s="410"/>
      <c r="AJ395" s="410"/>
      <c r="AK395" s="410"/>
      <c r="AL395" s="410"/>
      <c r="AM395" s="410"/>
      <c r="AN395" s="410"/>
      <c r="AO395" s="410"/>
      <c r="AP395" s="410"/>
      <c r="AQ395" s="410"/>
      <c r="AR395" s="163"/>
      <c r="AS395" s="411"/>
    </row>
    <row r="396" spans="26:45">
      <c r="Z396" s="410"/>
      <c r="AA396" s="410"/>
      <c r="AB396" s="410"/>
      <c r="AC396" s="410"/>
      <c r="AD396" s="410"/>
      <c r="AE396" s="410"/>
      <c r="AF396" s="410"/>
      <c r="AG396" s="410"/>
      <c r="AH396" s="410"/>
      <c r="AI396" s="410"/>
      <c r="AJ396" s="410"/>
      <c r="AK396" s="410"/>
      <c r="AL396" s="410"/>
      <c r="AM396" s="410"/>
      <c r="AN396" s="410"/>
      <c r="AO396" s="410"/>
      <c r="AP396" s="410"/>
      <c r="AQ396" s="410"/>
      <c r="AR396" s="163"/>
      <c r="AS396" s="411"/>
    </row>
    <row r="397" spans="26:45">
      <c r="Z397" s="410"/>
      <c r="AA397" s="410"/>
      <c r="AB397" s="410"/>
      <c r="AC397" s="410"/>
      <c r="AD397" s="410"/>
      <c r="AE397" s="410"/>
      <c r="AF397" s="410"/>
      <c r="AG397" s="410"/>
      <c r="AH397" s="410"/>
      <c r="AI397" s="410"/>
      <c r="AJ397" s="410"/>
      <c r="AK397" s="410"/>
      <c r="AL397" s="410"/>
      <c r="AM397" s="410"/>
      <c r="AN397" s="410"/>
      <c r="AO397" s="410"/>
      <c r="AP397" s="410"/>
      <c r="AQ397" s="410"/>
      <c r="AR397" s="163"/>
      <c r="AS397" s="411"/>
    </row>
    <row r="398" spans="26:45">
      <c r="Z398" s="410"/>
      <c r="AA398" s="410"/>
      <c r="AB398" s="410"/>
      <c r="AC398" s="410"/>
      <c r="AD398" s="410"/>
      <c r="AE398" s="410"/>
      <c r="AF398" s="410"/>
      <c r="AG398" s="410"/>
      <c r="AH398" s="410"/>
      <c r="AI398" s="410"/>
      <c r="AJ398" s="410"/>
      <c r="AK398" s="410"/>
      <c r="AL398" s="410"/>
      <c r="AM398" s="410"/>
      <c r="AN398" s="410"/>
      <c r="AO398" s="410"/>
      <c r="AP398" s="410"/>
      <c r="AQ398" s="410"/>
      <c r="AR398" s="163"/>
      <c r="AS398" s="411"/>
    </row>
    <row r="399" spans="26:45">
      <c r="Z399" s="410"/>
      <c r="AA399" s="410"/>
      <c r="AB399" s="410"/>
      <c r="AC399" s="410"/>
      <c r="AD399" s="410"/>
      <c r="AE399" s="410"/>
      <c r="AF399" s="410"/>
      <c r="AG399" s="410"/>
      <c r="AH399" s="410"/>
      <c r="AI399" s="410"/>
      <c r="AJ399" s="410"/>
      <c r="AK399" s="410"/>
      <c r="AL399" s="410"/>
      <c r="AM399" s="410"/>
      <c r="AN399" s="410"/>
      <c r="AO399" s="410"/>
      <c r="AP399" s="410"/>
      <c r="AQ399" s="410"/>
      <c r="AR399" s="163"/>
      <c r="AS399" s="411"/>
    </row>
    <row r="400" spans="26:45">
      <c r="Z400" s="410"/>
      <c r="AA400" s="410"/>
      <c r="AB400" s="410"/>
      <c r="AC400" s="410"/>
      <c r="AD400" s="410"/>
      <c r="AE400" s="410"/>
      <c r="AF400" s="410"/>
      <c r="AG400" s="410"/>
      <c r="AH400" s="410"/>
      <c r="AI400" s="410"/>
      <c r="AJ400" s="410"/>
      <c r="AK400" s="410"/>
      <c r="AL400" s="410"/>
      <c r="AM400" s="410"/>
      <c r="AN400" s="410"/>
      <c r="AO400" s="410"/>
      <c r="AP400" s="410"/>
      <c r="AQ400" s="410"/>
      <c r="AR400" s="163"/>
      <c r="AS400" s="411"/>
    </row>
    <row r="401" spans="26:45">
      <c r="Z401" s="410"/>
      <c r="AA401" s="410"/>
      <c r="AB401" s="410"/>
      <c r="AC401" s="410"/>
      <c r="AD401" s="410"/>
      <c r="AE401" s="410"/>
      <c r="AF401" s="410"/>
      <c r="AG401" s="410"/>
      <c r="AH401" s="410"/>
      <c r="AI401" s="410"/>
      <c r="AJ401" s="410"/>
      <c r="AK401" s="410"/>
      <c r="AL401" s="410"/>
      <c r="AM401" s="410"/>
      <c r="AN401" s="410"/>
      <c r="AO401" s="410"/>
      <c r="AP401" s="410"/>
      <c r="AQ401" s="410"/>
      <c r="AR401" s="163"/>
      <c r="AS401" s="411"/>
    </row>
    <row r="402" spans="26:45">
      <c r="Z402" s="410"/>
      <c r="AA402" s="410"/>
      <c r="AB402" s="410"/>
      <c r="AC402" s="410"/>
      <c r="AD402" s="410"/>
      <c r="AE402" s="410"/>
      <c r="AF402" s="410"/>
      <c r="AG402" s="410"/>
      <c r="AH402" s="410"/>
      <c r="AI402" s="410"/>
      <c r="AJ402" s="410"/>
      <c r="AK402" s="410"/>
      <c r="AL402" s="410"/>
      <c r="AM402" s="410"/>
      <c r="AN402" s="410"/>
      <c r="AO402" s="410"/>
      <c r="AP402" s="410"/>
      <c r="AQ402" s="410"/>
      <c r="AR402" s="163"/>
      <c r="AS402" s="411"/>
    </row>
    <row r="403" spans="26:45">
      <c r="Z403" s="410"/>
      <c r="AA403" s="410"/>
      <c r="AB403" s="410"/>
      <c r="AC403" s="410"/>
      <c r="AD403" s="410"/>
      <c r="AE403" s="410"/>
      <c r="AF403" s="410"/>
      <c r="AG403" s="410"/>
      <c r="AH403" s="410"/>
      <c r="AI403" s="410"/>
      <c r="AJ403" s="410"/>
      <c r="AK403" s="410"/>
      <c r="AL403" s="410"/>
      <c r="AM403" s="410"/>
      <c r="AN403" s="410"/>
      <c r="AO403" s="410"/>
      <c r="AP403" s="410"/>
      <c r="AQ403" s="410"/>
      <c r="AR403" s="163"/>
      <c r="AS403" s="411"/>
    </row>
    <row r="404" spans="26:45">
      <c r="Z404" s="410"/>
      <c r="AA404" s="410"/>
      <c r="AB404" s="410"/>
      <c r="AC404" s="410"/>
      <c r="AD404" s="410"/>
      <c r="AE404" s="410"/>
      <c r="AF404" s="410"/>
      <c r="AG404" s="410"/>
      <c r="AH404" s="410"/>
      <c r="AI404" s="410"/>
      <c r="AJ404" s="410"/>
      <c r="AK404" s="410"/>
      <c r="AL404" s="410"/>
      <c r="AM404" s="410"/>
      <c r="AN404" s="410"/>
      <c r="AO404" s="410"/>
      <c r="AP404" s="410"/>
      <c r="AQ404" s="410"/>
      <c r="AR404" s="163"/>
      <c r="AS404" s="411"/>
    </row>
    <row r="405" spans="26:45">
      <c r="Z405" s="410"/>
      <c r="AA405" s="410"/>
      <c r="AB405" s="410"/>
      <c r="AC405" s="410"/>
      <c r="AD405" s="410"/>
      <c r="AE405" s="410"/>
      <c r="AF405" s="410"/>
      <c r="AG405" s="410"/>
      <c r="AH405" s="410"/>
      <c r="AI405" s="410"/>
      <c r="AJ405" s="410"/>
      <c r="AK405" s="410"/>
      <c r="AL405" s="410"/>
      <c r="AM405" s="410"/>
      <c r="AN405" s="410"/>
      <c r="AO405" s="410"/>
      <c r="AP405" s="410"/>
      <c r="AQ405" s="410"/>
      <c r="AR405" s="163"/>
      <c r="AS405" s="411"/>
    </row>
    <row r="406" spans="26:45">
      <c r="Z406" s="410"/>
      <c r="AA406" s="410"/>
      <c r="AB406" s="410"/>
      <c r="AC406" s="410"/>
      <c r="AD406" s="410"/>
      <c r="AE406" s="410"/>
      <c r="AF406" s="410"/>
      <c r="AG406" s="410"/>
      <c r="AH406" s="410"/>
      <c r="AI406" s="410"/>
      <c r="AJ406" s="410"/>
      <c r="AK406" s="410"/>
      <c r="AL406" s="410"/>
      <c r="AM406" s="410"/>
      <c r="AN406" s="410"/>
      <c r="AO406" s="410"/>
      <c r="AP406" s="410"/>
      <c r="AQ406" s="410"/>
      <c r="AR406" s="163"/>
      <c r="AS406" s="411"/>
    </row>
    <row r="407" spans="26:45">
      <c r="Z407" s="410"/>
      <c r="AA407" s="410"/>
      <c r="AB407" s="410"/>
      <c r="AC407" s="410"/>
      <c r="AD407" s="410"/>
      <c r="AE407" s="410"/>
      <c r="AF407" s="410"/>
      <c r="AG407" s="410"/>
      <c r="AH407" s="410"/>
      <c r="AI407" s="410"/>
      <c r="AJ407" s="410"/>
      <c r="AK407" s="410"/>
      <c r="AL407" s="410"/>
      <c r="AM407" s="410"/>
      <c r="AN407" s="410"/>
      <c r="AO407" s="410"/>
      <c r="AP407" s="410"/>
      <c r="AQ407" s="410"/>
      <c r="AR407" s="163"/>
      <c r="AS407" s="411"/>
    </row>
    <row r="408" spans="26:45">
      <c r="Z408" s="410"/>
      <c r="AA408" s="410"/>
      <c r="AB408" s="410"/>
      <c r="AC408" s="410"/>
      <c r="AD408" s="410"/>
      <c r="AE408" s="410"/>
      <c r="AF408" s="410"/>
      <c r="AG408" s="410"/>
      <c r="AH408" s="410"/>
      <c r="AI408" s="410"/>
      <c r="AJ408" s="410"/>
      <c r="AK408" s="410"/>
      <c r="AL408" s="410"/>
      <c r="AM408" s="410"/>
      <c r="AN408" s="410"/>
      <c r="AO408" s="410"/>
      <c r="AP408" s="410"/>
      <c r="AQ408" s="410"/>
      <c r="AR408" s="163"/>
      <c r="AS408" s="411"/>
    </row>
    <row r="409" spans="26:45">
      <c r="Z409" s="410"/>
      <c r="AA409" s="410"/>
      <c r="AB409" s="410"/>
      <c r="AC409" s="410"/>
      <c r="AD409" s="410"/>
      <c r="AE409" s="410"/>
      <c r="AF409" s="410"/>
      <c r="AG409" s="410"/>
      <c r="AH409" s="410"/>
      <c r="AI409" s="410"/>
      <c r="AJ409" s="410"/>
      <c r="AK409" s="410"/>
      <c r="AL409" s="410"/>
      <c r="AM409" s="410"/>
      <c r="AN409" s="410"/>
      <c r="AO409" s="410"/>
      <c r="AP409" s="410"/>
      <c r="AQ409" s="410"/>
      <c r="AR409" s="163"/>
      <c r="AS409" s="411"/>
    </row>
    <row r="410" spans="26:45">
      <c r="Z410" s="410"/>
      <c r="AA410" s="410"/>
      <c r="AB410" s="410"/>
      <c r="AC410" s="410"/>
      <c r="AD410" s="410"/>
      <c r="AE410" s="410"/>
      <c r="AF410" s="410"/>
      <c r="AG410" s="410"/>
      <c r="AH410" s="410"/>
      <c r="AI410" s="410"/>
      <c r="AJ410" s="410"/>
      <c r="AK410" s="410"/>
      <c r="AL410" s="410"/>
      <c r="AM410" s="410"/>
      <c r="AN410" s="410"/>
      <c r="AO410" s="410"/>
      <c r="AP410" s="410"/>
      <c r="AQ410" s="410"/>
      <c r="AR410" s="163"/>
      <c r="AS410" s="411"/>
    </row>
    <row r="411" spans="26:45">
      <c r="Z411" s="410"/>
      <c r="AA411" s="410"/>
      <c r="AB411" s="410"/>
      <c r="AC411" s="410"/>
      <c r="AD411" s="410"/>
      <c r="AE411" s="410"/>
      <c r="AF411" s="410"/>
      <c r="AG411" s="410"/>
      <c r="AH411" s="410"/>
      <c r="AI411" s="410"/>
      <c r="AJ411" s="410"/>
      <c r="AK411" s="410"/>
      <c r="AL411" s="410"/>
      <c r="AM411" s="410"/>
      <c r="AN411" s="410"/>
      <c r="AO411" s="410"/>
      <c r="AP411" s="410"/>
      <c r="AQ411" s="410"/>
      <c r="AR411" s="163"/>
      <c r="AS411" s="411"/>
    </row>
    <row r="412" spans="26:45">
      <c r="Z412" s="410"/>
      <c r="AA412" s="410"/>
      <c r="AB412" s="410"/>
      <c r="AC412" s="410"/>
      <c r="AD412" s="410"/>
      <c r="AE412" s="410"/>
      <c r="AF412" s="410"/>
      <c r="AG412" s="410"/>
      <c r="AH412" s="410"/>
      <c r="AI412" s="410"/>
      <c r="AJ412" s="410"/>
      <c r="AK412" s="410"/>
      <c r="AL412" s="410"/>
      <c r="AM412" s="410"/>
      <c r="AN412" s="410"/>
      <c r="AO412" s="410"/>
      <c r="AP412" s="410"/>
      <c r="AQ412" s="410"/>
      <c r="AR412" s="163"/>
      <c r="AS412" s="411"/>
    </row>
    <row r="413" spans="26:45">
      <c r="Z413" s="410"/>
      <c r="AA413" s="410"/>
      <c r="AB413" s="410"/>
      <c r="AC413" s="410"/>
      <c r="AD413" s="410"/>
      <c r="AE413" s="410"/>
      <c r="AF413" s="410"/>
      <c r="AG413" s="410"/>
      <c r="AH413" s="410"/>
      <c r="AI413" s="410"/>
      <c r="AJ413" s="410"/>
      <c r="AK413" s="410"/>
      <c r="AL413" s="410"/>
      <c r="AM413" s="410"/>
      <c r="AN413" s="410"/>
      <c r="AO413" s="410"/>
      <c r="AP413" s="410"/>
      <c r="AQ413" s="410"/>
      <c r="AR413" s="163"/>
      <c r="AS413" s="411"/>
    </row>
    <row r="414" spans="26:45">
      <c r="Z414" s="410"/>
      <c r="AA414" s="410"/>
      <c r="AB414" s="410"/>
      <c r="AC414" s="410"/>
      <c r="AD414" s="410"/>
      <c r="AE414" s="410"/>
      <c r="AF414" s="410"/>
      <c r="AG414" s="410"/>
      <c r="AH414" s="410"/>
      <c r="AI414" s="410"/>
      <c r="AJ414" s="410"/>
      <c r="AK414" s="410"/>
      <c r="AL414" s="410"/>
      <c r="AM414" s="410"/>
      <c r="AN414" s="410"/>
      <c r="AO414" s="410"/>
      <c r="AP414" s="410"/>
      <c r="AQ414" s="410"/>
      <c r="AR414" s="163"/>
      <c r="AS414" s="411"/>
    </row>
    <row r="415" spans="26:45">
      <c r="Z415" s="410"/>
      <c r="AA415" s="410"/>
      <c r="AB415" s="410"/>
      <c r="AC415" s="410"/>
      <c r="AD415" s="410"/>
      <c r="AE415" s="410"/>
      <c r="AF415" s="410"/>
      <c r="AG415" s="410"/>
      <c r="AH415" s="410"/>
      <c r="AI415" s="410"/>
      <c r="AJ415" s="410"/>
      <c r="AK415" s="410"/>
      <c r="AL415" s="410"/>
      <c r="AM415" s="410"/>
      <c r="AN415" s="410"/>
      <c r="AO415" s="410"/>
      <c r="AP415" s="410"/>
      <c r="AQ415" s="410"/>
      <c r="AR415" s="163"/>
      <c r="AS415" s="411"/>
    </row>
    <row r="416" spans="26:45">
      <c r="Z416" s="410"/>
      <c r="AA416" s="410"/>
      <c r="AB416" s="410"/>
      <c r="AC416" s="410"/>
      <c r="AD416" s="410"/>
      <c r="AE416" s="410"/>
      <c r="AF416" s="410"/>
      <c r="AG416" s="410"/>
      <c r="AH416" s="410"/>
      <c r="AI416" s="410"/>
      <c r="AJ416" s="410"/>
      <c r="AK416" s="410"/>
      <c r="AL416" s="410"/>
      <c r="AM416" s="410"/>
      <c r="AN416" s="410"/>
      <c r="AO416" s="410"/>
      <c r="AP416" s="410"/>
      <c r="AQ416" s="410"/>
      <c r="AR416" s="163"/>
      <c r="AS416" s="411"/>
    </row>
    <row r="417" spans="26:45">
      <c r="Z417" s="410"/>
      <c r="AA417" s="410"/>
      <c r="AB417" s="410"/>
      <c r="AC417" s="410"/>
      <c r="AD417" s="410"/>
      <c r="AE417" s="410"/>
      <c r="AF417" s="410"/>
      <c r="AG417" s="410"/>
      <c r="AH417" s="410"/>
      <c r="AI417" s="410"/>
      <c r="AJ417" s="410"/>
      <c r="AK417" s="410"/>
      <c r="AL417" s="410"/>
      <c r="AM417" s="410"/>
      <c r="AN417" s="410"/>
      <c r="AO417" s="410"/>
      <c r="AP417" s="410"/>
      <c r="AQ417" s="410"/>
      <c r="AR417" s="163"/>
      <c r="AS417" s="411"/>
    </row>
    <row r="418" spans="26:45">
      <c r="Z418" s="410"/>
      <c r="AA418" s="410"/>
      <c r="AB418" s="410"/>
      <c r="AC418" s="410"/>
      <c r="AD418" s="410"/>
      <c r="AE418" s="410"/>
      <c r="AF418" s="410"/>
      <c r="AG418" s="410"/>
      <c r="AH418" s="410"/>
      <c r="AI418" s="410"/>
      <c r="AJ418" s="410"/>
      <c r="AK418" s="410"/>
      <c r="AL418" s="410"/>
      <c r="AM418" s="410"/>
      <c r="AN418" s="410"/>
      <c r="AO418" s="410"/>
      <c r="AP418" s="410"/>
      <c r="AQ418" s="410"/>
      <c r="AR418" s="163"/>
      <c r="AS418" s="411"/>
    </row>
    <row r="419" spans="26:45">
      <c r="Z419" s="410"/>
      <c r="AA419" s="410"/>
      <c r="AB419" s="410"/>
      <c r="AC419" s="410"/>
      <c r="AD419" s="410"/>
      <c r="AE419" s="410"/>
      <c r="AF419" s="410"/>
      <c r="AG419" s="410"/>
      <c r="AH419" s="410"/>
      <c r="AI419" s="410"/>
      <c r="AJ419" s="410"/>
      <c r="AK419" s="410"/>
      <c r="AL419" s="410"/>
      <c r="AM419" s="410"/>
      <c r="AN419" s="410"/>
      <c r="AO419" s="410"/>
      <c r="AP419" s="410"/>
      <c r="AQ419" s="410"/>
      <c r="AR419" s="163"/>
      <c r="AS419" s="411"/>
    </row>
    <row r="420" spans="26:45">
      <c r="Z420" s="410"/>
      <c r="AA420" s="410"/>
      <c r="AB420" s="410"/>
      <c r="AC420" s="410"/>
      <c r="AD420" s="410"/>
      <c r="AE420" s="410"/>
      <c r="AF420" s="410"/>
      <c r="AG420" s="410"/>
      <c r="AH420" s="410"/>
      <c r="AI420" s="410"/>
      <c r="AJ420" s="410"/>
      <c r="AK420" s="410"/>
      <c r="AL420" s="410"/>
      <c r="AM420" s="410"/>
      <c r="AN420" s="410"/>
      <c r="AO420" s="410"/>
      <c r="AP420" s="410"/>
      <c r="AQ420" s="410"/>
      <c r="AR420" s="163"/>
      <c r="AS420" s="411"/>
    </row>
    <row r="421" spans="26:45">
      <c r="Z421" s="410"/>
      <c r="AA421" s="410"/>
      <c r="AB421" s="410"/>
      <c r="AC421" s="410"/>
      <c r="AD421" s="410"/>
      <c r="AE421" s="410"/>
      <c r="AF421" s="410"/>
      <c r="AG421" s="410"/>
      <c r="AH421" s="410"/>
      <c r="AI421" s="410"/>
      <c r="AJ421" s="410"/>
      <c r="AK421" s="410"/>
      <c r="AL421" s="410"/>
      <c r="AM421" s="410"/>
      <c r="AN421" s="410"/>
      <c r="AO421" s="410"/>
      <c r="AP421" s="410"/>
      <c r="AQ421" s="410"/>
      <c r="AR421" s="163"/>
      <c r="AS421" s="411"/>
    </row>
    <row r="422" spans="26:45">
      <c r="Z422" s="410"/>
      <c r="AA422" s="410"/>
      <c r="AB422" s="410"/>
      <c r="AC422" s="410"/>
      <c r="AD422" s="410"/>
      <c r="AE422" s="410"/>
      <c r="AF422" s="410"/>
      <c r="AG422" s="410"/>
      <c r="AH422" s="410"/>
      <c r="AI422" s="410"/>
      <c r="AJ422" s="410"/>
      <c r="AK422" s="410"/>
      <c r="AL422" s="410"/>
      <c r="AM422" s="410"/>
      <c r="AN422" s="410"/>
      <c r="AO422" s="410"/>
      <c r="AP422" s="410"/>
      <c r="AQ422" s="410"/>
      <c r="AR422" s="163"/>
      <c r="AS422" s="411"/>
    </row>
    <row r="423" spans="26:45">
      <c r="Z423" s="410"/>
      <c r="AA423" s="410"/>
      <c r="AB423" s="410"/>
      <c r="AC423" s="410"/>
      <c r="AD423" s="410"/>
      <c r="AE423" s="410"/>
      <c r="AF423" s="410"/>
      <c r="AG423" s="410"/>
      <c r="AH423" s="410"/>
      <c r="AI423" s="410"/>
      <c r="AJ423" s="410"/>
      <c r="AK423" s="410"/>
      <c r="AL423" s="410"/>
      <c r="AM423" s="410"/>
      <c r="AN423" s="410"/>
      <c r="AO423" s="410"/>
      <c r="AP423" s="410"/>
      <c r="AQ423" s="410"/>
      <c r="AR423" s="163"/>
      <c r="AS423" s="411"/>
    </row>
    <row r="424" spans="26:45">
      <c r="Z424" s="410"/>
      <c r="AA424" s="410"/>
      <c r="AB424" s="410"/>
      <c r="AC424" s="410"/>
      <c r="AD424" s="410"/>
      <c r="AE424" s="410"/>
      <c r="AF424" s="410"/>
      <c r="AG424" s="410"/>
      <c r="AH424" s="410"/>
      <c r="AI424" s="410"/>
      <c r="AJ424" s="410"/>
      <c r="AK424" s="410"/>
      <c r="AL424" s="410"/>
      <c r="AM424" s="410"/>
      <c r="AN424" s="410"/>
      <c r="AO424" s="410"/>
      <c r="AP424" s="410"/>
      <c r="AQ424" s="410"/>
      <c r="AR424" s="163"/>
      <c r="AS424" s="411"/>
    </row>
    <row r="425" spans="26:45">
      <c r="Z425" s="410"/>
      <c r="AA425" s="410"/>
      <c r="AB425" s="410"/>
      <c r="AC425" s="410"/>
      <c r="AD425" s="410"/>
      <c r="AE425" s="410"/>
      <c r="AF425" s="410"/>
      <c r="AG425" s="410"/>
      <c r="AH425" s="410"/>
      <c r="AI425" s="410"/>
      <c r="AJ425" s="410"/>
      <c r="AK425" s="410"/>
      <c r="AL425" s="410"/>
      <c r="AM425" s="410"/>
      <c r="AN425" s="410"/>
      <c r="AO425" s="410"/>
      <c r="AP425" s="410"/>
      <c r="AQ425" s="410"/>
      <c r="AR425" s="163"/>
      <c r="AS425" s="411"/>
    </row>
    <row r="426" spans="26:45">
      <c r="Z426" s="410"/>
      <c r="AA426" s="410"/>
      <c r="AB426" s="410"/>
      <c r="AC426" s="410"/>
      <c r="AD426" s="410"/>
      <c r="AE426" s="410"/>
      <c r="AF426" s="410"/>
      <c r="AG426" s="410"/>
      <c r="AH426" s="410"/>
      <c r="AI426" s="410"/>
      <c r="AJ426" s="410"/>
      <c r="AK426" s="410"/>
      <c r="AL426" s="410"/>
      <c r="AM426" s="410"/>
      <c r="AN426" s="410"/>
      <c r="AO426" s="410"/>
      <c r="AP426" s="410"/>
      <c r="AQ426" s="410"/>
      <c r="AR426" s="163"/>
      <c r="AS426" s="411"/>
    </row>
    <row r="427" spans="26:45">
      <c r="Z427" s="410"/>
      <c r="AA427" s="410"/>
      <c r="AB427" s="410"/>
      <c r="AC427" s="410"/>
      <c r="AD427" s="410"/>
      <c r="AE427" s="410"/>
      <c r="AF427" s="410"/>
      <c r="AG427" s="410"/>
      <c r="AH427" s="410"/>
      <c r="AI427" s="410"/>
      <c r="AJ427" s="410"/>
      <c r="AK427" s="410"/>
      <c r="AL427" s="410"/>
      <c r="AM427" s="410"/>
      <c r="AN427" s="410"/>
      <c r="AO427" s="410"/>
      <c r="AP427" s="410"/>
      <c r="AQ427" s="410"/>
      <c r="AR427" s="163"/>
      <c r="AS427" s="411"/>
    </row>
    <row r="428" spans="26:45">
      <c r="Z428" s="410"/>
      <c r="AA428" s="410"/>
      <c r="AB428" s="410"/>
      <c r="AC428" s="410"/>
      <c r="AD428" s="410"/>
      <c r="AE428" s="410"/>
      <c r="AF428" s="410"/>
      <c r="AG428" s="410"/>
      <c r="AH428" s="410"/>
      <c r="AI428" s="410"/>
      <c r="AJ428" s="410"/>
      <c r="AK428" s="410"/>
      <c r="AL428" s="410"/>
      <c r="AM428" s="410"/>
      <c r="AN428" s="410"/>
      <c r="AO428" s="410"/>
      <c r="AP428" s="410"/>
      <c r="AQ428" s="410"/>
      <c r="AR428" s="163"/>
      <c r="AS428" s="411"/>
    </row>
    <row r="429" spans="26:45">
      <c r="Z429" s="410"/>
      <c r="AA429" s="410"/>
      <c r="AB429" s="410"/>
      <c r="AC429" s="410"/>
      <c r="AD429" s="410"/>
      <c r="AE429" s="410"/>
      <c r="AF429" s="410"/>
      <c r="AG429" s="410"/>
      <c r="AH429" s="410"/>
      <c r="AI429" s="410"/>
      <c r="AJ429" s="410"/>
      <c r="AK429" s="410"/>
      <c r="AL429" s="410"/>
      <c r="AM429" s="410"/>
      <c r="AN429" s="410"/>
      <c r="AO429" s="410"/>
      <c r="AP429" s="410"/>
      <c r="AQ429" s="410"/>
      <c r="AR429" s="163"/>
      <c r="AS429" s="411"/>
    </row>
    <row r="430" spans="26:45">
      <c r="Z430" s="410"/>
      <c r="AA430" s="410"/>
      <c r="AB430" s="410"/>
      <c r="AC430" s="410"/>
      <c r="AD430" s="410"/>
      <c r="AE430" s="410"/>
      <c r="AF430" s="410"/>
      <c r="AG430" s="410"/>
      <c r="AH430" s="410"/>
      <c r="AI430" s="410"/>
      <c r="AJ430" s="410"/>
      <c r="AK430" s="410"/>
      <c r="AL430" s="410"/>
      <c r="AM430" s="410"/>
      <c r="AN430" s="410"/>
      <c r="AO430" s="410"/>
      <c r="AP430" s="410"/>
      <c r="AQ430" s="410"/>
      <c r="AR430" s="163"/>
      <c r="AS430" s="411"/>
    </row>
    <row r="431" spans="26:45">
      <c r="Z431" s="410"/>
      <c r="AA431" s="410"/>
      <c r="AB431" s="410"/>
      <c r="AC431" s="410"/>
      <c r="AD431" s="410"/>
      <c r="AE431" s="410"/>
      <c r="AF431" s="410"/>
      <c r="AG431" s="410"/>
      <c r="AH431" s="410"/>
      <c r="AI431" s="410"/>
      <c r="AJ431" s="410"/>
      <c r="AK431" s="410"/>
      <c r="AL431" s="410"/>
      <c r="AM431" s="410"/>
      <c r="AN431" s="410"/>
      <c r="AO431" s="410"/>
      <c r="AP431" s="410"/>
      <c r="AQ431" s="410"/>
      <c r="AR431" s="163"/>
      <c r="AS431" s="411"/>
    </row>
    <row r="432" spans="26:45">
      <c r="Z432" s="410"/>
      <c r="AA432" s="410"/>
      <c r="AB432" s="410"/>
      <c r="AC432" s="410"/>
      <c r="AD432" s="410"/>
      <c r="AE432" s="410"/>
      <c r="AF432" s="410"/>
      <c r="AG432" s="410"/>
      <c r="AH432" s="410"/>
      <c r="AI432" s="410"/>
      <c r="AJ432" s="410"/>
      <c r="AK432" s="410"/>
      <c r="AL432" s="410"/>
      <c r="AM432" s="410"/>
      <c r="AN432" s="410"/>
      <c r="AO432" s="410"/>
      <c r="AP432" s="410"/>
      <c r="AQ432" s="410"/>
      <c r="AR432" s="163"/>
      <c r="AS432" s="411"/>
    </row>
    <row r="433" spans="26:45">
      <c r="Z433" s="410"/>
      <c r="AA433" s="410"/>
      <c r="AB433" s="410"/>
      <c r="AC433" s="410"/>
      <c r="AD433" s="410"/>
      <c r="AE433" s="410"/>
      <c r="AF433" s="410"/>
      <c r="AG433" s="410"/>
      <c r="AH433" s="410"/>
      <c r="AI433" s="410"/>
      <c r="AJ433" s="410"/>
      <c r="AK433" s="410"/>
      <c r="AL433" s="410"/>
      <c r="AM433" s="410"/>
      <c r="AN433" s="410"/>
      <c r="AO433" s="410"/>
      <c r="AP433" s="410"/>
      <c r="AQ433" s="410"/>
      <c r="AR433" s="163"/>
      <c r="AS433" s="411"/>
    </row>
    <row r="434" spans="26:45">
      <c r="Z434" s="410"/>
      <c r="AA434" s="410"/>
      <c r="AB434" s="410"/>
      <c r="AC434" s="410"/>
      <c r="AD434" s="410"/>
      <c r="AE434" s="410"/>
      <c r="AF434" s="410"/>
      <c r="AG434" s="410"/>
      <c r="AH434" s="410"/>
      <c r="AI434" s="410"/>
      <c r="AJ434" s="410"/>
      <c r="AK434" s="410"/>
      <c r="AL434" s="410"/>
      <c r="AM434" s="410"/>
      <c r="AN434" s="410"/>
      <c r="AO434" s="410"/>
      <c r="AP434" s="410"/>
      <c r="AQ434" s="410"/>
      <c r="AR434" s="163"/>
      <c r="AS434" s="411"/>
    </row>
    <row r="435" spans="26:45">
      <c r="Z435" s="410"/>
      <c r="AA435" s="410"/>
      <c r="AB435" s="410"/>
      <c r="AC435" s="410"/>
      <c r="AD435" s="410"/>
      <c r="AE435" s="410"/>
      <c r="AF435" s="410"/>
      <c r="AG435" s="410"/>
      <c r="AH435" s="410"/>
      <c r="AI435" s="410"/>
      <c r="AJ435" s="410"/>
      <c r="AK435" s="410"/>
      <c r="AL435" s="410"/>
      <c r="AM435" s="410"/>
      <c r="AN435" s="410"/>
      <c r="AO435" s="410"/>
      <c r="AP435" s="410"/>
      <c r="AQ435" s="410"/>
      <c r="AR435" s="163"/>
      <c r="AS435" s="411"/>
    </row>
    <row r="436" spans="26:45">
      <c r="Z436" s="410"/>
      <c r="AA436" s="410"/>
      <c r="AB436" s="410"/>
      <c r="AC436" s="410"/>
      <c r="AD436" s="410"/>
      <c r="AE436" s="410"/>
      <c r="AF436" s="410"/>
      <c r="AG436" s="410"/>
      <c r="AH436" s="410"/>
      <c r="AI436" s="410"/>
      <c r="AJ436" s="410"/>
      <c r="AK436" s="410"/>
      <c r="AL436" s="410"/>
      <c r="AM436" s="410"/>
      <c r="AN436" s="410"/>
      <c r="AO436" s="410"/>
      <c r="AP436" s="410"/>
      <c r="AQ436" s="410"/>
      <c r="AR436" s="163"/>
      <c r="AS436" s="411"/>
    </row>
    <row r="437" spans="26:45">
      <c r="Z437" s="410"/>
      <c r="AA437" s="410"/>
      <c r="AB437" s="410"/>
      <c r="AC437" s="410"/>
      <c r="AD437" s="410"/>
      <c r="AE437" s="410"/>
      <c r="AF437" s="410"/>
      <c r="AG437" s="410"/>
      <c r="AH437" s="410"/>
      <c r="AI437" s="410"/>
      <c r="AJ437" s="410"/>
      <c r="AK437" s="410"/>
      <c r="AL437" s="410"/>
      <c r="AM437" s="410"/>
      <c r="AN437" s="410"/>
      <c r="AO437" s="410"/>
      <c r="AP437" s="410"/>
      <c r="AQ437" s="410"/>
      <c r="AR437" s="163"/>
      <c r="AS437" s="411"/>
    </row>
    <row r="438" spans="26:45">
      <c r="Z438" s="410"/>
      <c r="AA438" s="410"/>
      <c r="AB438" s="410"/>
      <c r="AC438" s="410"/>
      <c r="AD438" s="410"/>
      <c r="AE438" s="410"/>
      <c r="AF438" s="410"/>
      <c r="AG438" s="410"/>
      <c r="AH438" s="410"/>
      <c r="AI438" s="410"/>
      <c r="AJ438" s="410"/>
      <c r="AK438" s="410"/>
      <c r="AL438" s="410"/>
      <c r="AM438" s="410"/>
      <c r="AN438" s="410"/>
      <c r="AO438" s="410"/>
      <c r="AP438" s="410"/>
      <c r="AQ438" s="410"/>
      <c r="AR438" s="163"/>
      <c r="AS438" s="411"/>
    </row>
    <row r="439" spans="26:45">
      <c r="Z439" s="410"/>
      <c r="AA439" s="410"/>
      <c r="AB439" s="410"/>
      <c r="AC439" s="410"/>
      <c r="AD439" s="410"/>
      <c r="AE439" s="410"/>
      <c r="AF439" s="410"/>
      <c r="AG439" s="410"/>
      <c r="AH439" s="410"/>
      <c r="AI439" s="410"/>
      <c r="AJ439" s="410"/>
      <c r="AK439" s="410"/>
      <c r="AL439" s="410"/>
      <c r="AM439" s="410"/>
      <c r="AN439" s="410"/>
      <c r="AO439" s="410"/>
      <c r="AP439" s="410"/>
      <c r="AQ439" s="410"/>
      <c r="AR439" s="163"/>
      <c r="AS439" s="411"/>
    </row>
    <row r="440" spans="26:45">
      <c r="Z440" s="410"/>
      <c r="AA440" s="410"/>
      <c r="AB440" s="410"/>
      <c r="AC440" s="410"/>
      <c r="AD440" s="410"/>
      <c r="AE440" s="410"/>
      <c r="AF440" s="410"/>
      <c r="AG440" s="410"/>
      <c r="AH440" s="410"/>
      <c r="AI440" s="410"/>
      <c r="AJ440" s="410"/>
      <c r="AK440" s="410"/>
      <c r="AL440" s="410"/>
      <c r="AM440" s="410"/>
      <c r="AN440" s="410"/>
      <c r="AO440" s="410"/>
      <c r="AP440" s="410"/>
      <c r="AQ440" s="410"/>
      <c r="AR440" s="163"/>
      <c r="AS440" s="411"/>
    </row>
    <row r="441" spans="26:45">
      <c r="Z441" s="410"/>
      <c r="AA441" s="410"/>
      <c r="AB441" s="410"/>
      <c r="AC441" s="410"/>
      <c r="AD441" s="410"/>
      <c r="AE441" s="410"/>
      <c r="AF441" s="410"/>
      <c r="AG441" s="410"/>
      <c r="AH441" s="410"/>
      <c r="AI441" s="410"/>
      <c r="AJ441" s="410"/>
      <c r="AK441" s="410"/>
      <c r="AL441" s="410"/>
      <c r="AM441" s="410"/>
      <c r="AN441" s="410"/>
      <c r="AO441" s="410"/>
      <c r="AP441" s="410"/>
      <c r="AQ441" s="410"/>
      <c r="AR441" s="163"/>
      <c r="AS441" s="411"/>
    </row>
    <row r="442" spans="26:45">
      <c r="Z442" s="410"/>
      <c r="AA442" s="410"/>
      <c r="AB442" s="410"/>
      <c r="AC442" s="410"/>
      <c r="AD442" s="410"/>
      <c r="AE442" s="410"/>
      <c r="AF442" s="410"/>
      <c r="AG442" s="410"/>
      <c r="AH442" s="410"/>
      <c r="AI442" s="410"/>
      <c r="AJ442" s="410"/>
      <c r="AK442" s="410"/>
      <c r="AL442" s="410"/>
      <c r="AM442" s="410"/>
      <c r="AN442" s="410"/>
      <c r="AO442" s="410"/>
      <c r="AP442" s="410"/>
      <c r="AQ442" s="410"/>
      <c r="AR442" s="163"/>
      <c r="AS442" s="411"/>
    </row>
    <row r="443" spans="26:45">
      <c r="Z443" s="410"/>
      <c r="AA443" s="410"/>
      <c r="AB443" s="410"/>
      <c r="AC443" s="410"/>
      <c r="AD443" s="410"/>
      <c r="AE443" s="410"/>
      <c r="AF443" s="410"/>
      <c r="AG443" s="410"/>
      <c r="AH443" s="410"/>
      <c r="AI443" s="410"/>
      <c r="AJ443" s="410"/>
      <c r="AK443" s="410"/>
      <c r="AL443" s="410"/>
      <c r="AM443" s="410"/>
      <c r="AN443" s="410"/>
      <c r="AO443" s="410"/>
      <c r="AP443" s="410"/>
      <c r="AQ443" s="410"/>
      <c r="AR443" s="163"/>
      <c r="AS443" s="411"/>
    </row>
    <row r="444" spans="26:45">
      <c r="Z444" s="410"/>
      <c r="AA444" s="410"/>
      <c r="AB444" s="410"/>
      <c r="AC444" s="410"/>
      <c r="AD444" s="410"/>
      <c r="AE444" s="410"/>
      <c r="AF444" s="410"/>
      <c r="AG444" s="410"/>
      <c r="AH444" s="410"/>
      <c r="AI444" s="410"/>
      <c r="AJ444" s="410"/>
      <c r="AK444" s="410"/>
      <c r="AL444" s="410"/>
      <c r="AM444" s="410"/>
      <c r="AN444" s="410"/>
      <c r="AO444" s="410"/>
      <c r="AP444" s="410"/>
      <c r="AQ444" s="410"/>
      <c r="AR444" s="163"/>
      <c r="AS444" s="411"/>
    </row>
    <row r="445" spans="26:45">
      <c r="Z445" s="410"/>
      <c r="AA445" s="410"/>
      <c r="AB445" s="410"/>
      <c r="AC445" s="410"/>
      <c r="AD445" s="410"/>
      <c r="AE445" s="410"/>
      <c r="AF445" s="410"/>
      <c r="AG445" s="410"/>
      <c r="AH445" s="410"/>
      <c r="AI445" s="410"/>
      <c r="AJ445" s="410"/>
      <c r="AK445" s="410"/>
      <c r="AL445" s="410"/>
      <c r="AM445" s="410"/>
      <c r="AN445" s="410"/>
      <c r="AO445" s="410"/>
      <c r="AP445" s="410"/>
      <c r="AQ445" s="410"/>
      <c r="AR445" s="163"/>
      <c r="AS445" s="411"/>
    </row>
    <row r="446" spans="26:45">
      <c r="Z446" s="410"/>
      <c r="AA446" s="410"/>
      <c r="AB446" s="410"/>
      <c r="AC446" s="410"/>
      <c r="AD446" s="410"/>
      <c r="AE446" s="410"/>
      <c r="AF446" s="410"/>
      <c r="AG446" s="410"/>
      <c r="AH446" s="410"/>
      <c r="AI446" s="410"/>
      <c r="AJ446" s="410"/>
      <c r="AK446" s="410"/>
      <c r="AL446" s="410"/>
      <c r="AM446" s="410"/>
      <c r="AN446" s="410"/>
      <c r="AO446" s="410"/>
      <c r="AP446" s="410"/>
      <c r="AQ446" s="410"/>
      <c r="AR446" s="163"/>
      <c r="AS446" s="411"/>
    </row>
    <row r="447" spans="26:45">
      <c r="Z447" s="410"/>
      <c r="AA447" s="410"/>
      <c r="AB447" s="410"/>
      <c r="AC447" s="410"/>
      <c r="AD447" s="410"/>
      <c r="AE447" s="410"/>
      <c r="AF447" s="410"/>
      <c r="AG447" s="410"/>
      <c r="AH447" s="410"/>
      <c r="AI447" s="410"/>
      <c r="AJ447" s="410"/>
      <c r="AK447" s="410"/>
      <c r="AL447" s="410"/>
      <c r="AM447" s="410"/>
      <c r="AN447" s="410"/>
      <c r="AO447" s="410"/>
      <c r="AP447" s="410"/>
      <c r="AQ447" s="410"/>
      <c r="AR447" s="163"/>
      <c r="AS447" s="411"/>
    </row>
    <row r="448" spans="26:45">
      <c r="Z448" s="410"/>
      <c r="AA448" s="410"/>
      <c r="AB448" s="410"/>
      <c r="AC448" s="410"/>
      <c r="AD448" s="410"/>
      <c r="AE448" s="410"/>
      <c r="AF448" s="410"/>
      <c r="AG448" s="410"/>
      <c r="AH448" s="410"/>
      <c r="AI448" s="410"/>
      <c r="AJ448" s="410"/>
      <c r="AK448" s="410"/>
      <c r="AL448" s="410"/>
      <c r="AM448" s="410"/>
      <c r="AN448" s="410"/>
      <c r="AO448" s="410"/>
      <c r="AP448" s="410"/>
      <c r="AQ448" s="410"/>
      <c r="AR448" s="163"/>
      <c r="AS448" s="411"/>
    </row>
    <row r="449" spans="26:45">
      <c r="Z449" s="410"/>
      <c r="AA449" s="410"/>
      <c r="AB449" s="410"/>
      <c r="AC449" s="410"/>
      <c r="AD449" s="410"/>
      <c r="AE449" s="410"/>
      <c r="AF449" s="410"/>
      <c r="AG449" s="410"/>
      <c r="AH449" s="410"/>
      <c r="AI449" s="410"/>
      <c r="AJ449" s="410"/>
      <c r="AK449" s="410"/>
      <c r="AL449" s="410"/>
      <c r="AM449" s="410"/>
      <c r="AN449" s="410"/>
      <c r="AO449" s="410"/>
      <c r="AP449" s="410"/>
      <c r="AQ449" s="410"/>
      <c r="AR449" s="163"/>
      <c r="AS449" s="411"/>
    </row>
    <row r="450" spans="26:45">
      <c r="Z450" s="410"/>
      <c r="AA450" s="410"/>
      <c r="AB450" s="410"/>
      <c r="AC450" s="410"/>
      <c r="AD450" s="410"/>
      <c r="AE450" s="410"/>
      <c r="AF450" s="410"/>
      <c r="AG450" s="410"/>
      <c r="AH450" s="410"/>
      <c r="AI450" s="410"/>
      <c r="AJ450" s="410"/>
      <c r="AK450" s="410"/>
      <c r="AL450" s="410"/>
      <c r="AM450" s="410"/>
      <c r="AN450" s="410"/>
      <c r="AO450" s="410"/>
      <c r="AP450" s="410"/>
      <c r="AQ450" s="410"/>
      <c r="AR450" s="163"/>
      <c r="AS450" s="411"/>
    </row>
    <row r="451" spans="26:45">
      <c r="Z451" s="410"/>
      <c r="AA451" s="410"/>
      <c r="AB451" s="410"/>
      <c r="AC451" s="410"/>
      <c r="AD451" s="410"/>
      <c r="AE451" s="410"/>
      <c r="AF451" s="410"/>
      <c r="AG451" s="410"/>
      <c r="AH451" s="410"/>
      <c r="AI451" s="410"/>
      <c r="AJ451" s="410"/>
      <c r="AK451" s="410"/>
      <c r="AL451" s="410"/>
      <c r="AM451" s="410"/>
      <c r="AN451" s="410"/>
      <c r="AO451" s="410"/>
      <c r="AP451" s="410"/>
      <c r="AQ451" s="410"/>
      <c r="AR451" s="163"/>
      <c r="AS451" s="411"/>
    </row>
    <row r="452" spans="26:45">
      <c r="Z452" s="410"/>
      <c r="AA452" s="410"/>
      <c r="AB452" s="410"/>
      <c r="AC452" s="410"/>
      <c r="AD452" s="410"/>
      <c r="AE452" s="410"/>
      <c r="AF452" s="410"/>
      <c r="AG452" s="410"/>
      <c r="AH452" s="410"/>
      <c r="AI452" s="410"/>
      <c r="AJ452" s="410"/>
      <c r="AK452" s="410"/>
      <c r="AL452" s="410"/>
      <c r="AM452" s="410"/>
      <c r="AN452" s="410"/>
      <c r="AO452" s="410"/>
      <c r="AP452" s="410"/>
      <c r="AQ452" s="410"/>
      <c r="AR452" s="163"/>
      <c r="AS452" s="411"/>
    </row>
    <row r="453" spans="26:45">
      <c r="Z453" s="410"/>
      <c r="AA453" s="410"/>
      <c r="AB453" s="410"/>
      <c r="AC453" s="410"/>
      <c r="AD453" s="410"/>
      <c r="AE453" s="410"/>
      <c r="AF453" s="410"/>
      <c r="AG453" s="410"/>
      <c r="AH453" s="410"/>
      <c r="AI453" s="410"/>
      <c r="AJ453" s="410"/>
      <c r="AK453" s="410"/>
      <c r="AL453" s="410"/>
      <c r="AM453" s="410"/>
      <c r="AN453" s="410"/>
      <c r="AO453" s="410"/>
      <c r="AP453" s="410"/>
      <c r="AQ453" s="410"/>
      <c r="AR453" s="163"/>
      <c r="AS453" s="411"/>
    </row>
    <row r="454" spans="26:45">
      <c r="Z454" s="410"/>
      <c r="AA454" s="410"/>
      <c r="AB454" s="410"/>
      <c r="AC454" s="410"/>
      <c r="AD454" s="410"/>
      <c r="AE454" s="410"/>
      <c r="AF454" s="410"/>
      <c r="AG454" s="410"/>
      <c r="AH454" s="410"/>
      <c r="AI454" s="410"/>
      <c r="AJ454" s="410"/>
      <c r="AK454" s="410"/>
      <c r="AL454" s="410"/>
      <c r="AM454" s="410"/>
      <c r="AN454" s="410"/>
      <c r="AO454" s="410"/>
      <c r="AP454" s="410"/>
      <c r="AQ454" s="410"/>
      <c r="AR454" s="163"/>
      <c r="AS454" s="411"/>
    </row>
    <row r="455" spans="26:45">
      <c r="Z455" s="410"/>
      <c r="AA455" s="410"/>
      <c r="AB455" s="410"/>
      <c r="AC455" s="410"/>
      <c r="AD455" s="410"/>
      <c r="AE455" s="410"/>
      <c r="AF455" s="410"/>
      <c r="AG455" s="410"/>
      <c r="AH455" s="410"/>
      <c r="AI455" s="410"/>
      <c r="AJ455" s="410"/>
      <c r="AK455" s="410"/>
      <c r="AL455" s="410"/>
      <c r="AM455" s="410"/>
      <c r="AN455" s="410"/>
      <c r="AO455" s="410"/>
      <c r="AP455" s="410"/>
      <c r="AQ455" s="410"/>
      <c r="AR455" s="163"/>
      <c r="AS455" s="411"/>
    </row>
    <row r="456" spans="26:45">
      <c r="Z456" s="410"/>
      <c r="AA456" s="410"/>
      <c r="AB456" s="410"/>
      <c r="AC456" s="410"/>
      <c r="AD456" s="410"/>
      <c r="AE456" s="410"/>
      <c r="AF456" s="410"/>
      <c r="AG456" s="410"/>
      <c r="AH456" s="410"/>
      <c r="AI456" s="410"/>
      <c r="AJ456" s="410"/>
      <c r="AK456" s="410"/>
      <c r="AL456" s="410"/>
      <c r="AM456" s="410"/>
      <c r="AN456" s="410"/>
      <c r="AO456" s="410"/>
      <c r="AP456" s="410"/>
      <c r="AQ456" s="410"/>
      <c r="AR456" s="163"/>
      <c r="AS456" s="411"/>
    </row>
    <row r="457" spans="26:45">
      <c r="Z457" s="410"/>
      <c r="AA457" s="410"/>
      <c r="AB457" s="410"/>
      <c r="AC457" s="410"/>
      <c r="AD457" s="410"/>
      <c r="AE457" s="410"/>
      <c r="AF457" s="410"/>
      <c r="AG457" s="410"/>
      <c r="AH457" s="410"/>
      <c r="AI457" s="410"/>
      <c r="AJ457" s="410"/>
      <c r="AK457" s="410"/>
      <c r="AL457" s="410"/>
      <c r="AM457" s="410"/>
      <c r="AN457" s="410"/>
      <c r="AO457" s="410"/>
      <c r="AP457" s="410"/>
      <c r="AQ457" s="410"/>
      <c r="AR457" s="163"/>
      <c r="AS457" s="411"/>
    </row>
    <row r="458" spans="26:45">
      <c r="Z458" s="410"/>
      <c r="AA458" s="410"/>
      <c r="AB458" s="410"/>
      <c r="AC458" s="410"/>
      <c r="AD458" s="410"/>
      <c r="AE458" s="410"/>
      <c r="AF458" s="410"/>
      <c r="AG458" s="410"/>
      <c r="AH458" s="410"/>
      <c r="AI458" s="410"/>
      <c r="AJ458" s="410"/>
      <c r="AK458" s="410"/>
      <c r="AL458" s="410"/>
      <c r="AM458" s="410"/>
      <c r="AN458" s="410"/>
      <c r="AO458" s="410"/>
      <c r="AP458" s="410"/>
      <c r="AQ458" s="410"/>
      <c r="AR458" s="163"/>
      <c r="AS458" s="411"/>
    </row>
    <row r="459" spans="26:45">
      <c r="Z459" s="410"/>
      <c r="AA459" s="410"/>
      <c r="AB459" s="410"/>
      <c r="AC459" s="410"/>
      <c r="AD459" s="410"/>
      <c r="AE459" s="410"/>
      <c r="AF459" s="410"/>
      <c r="AG459" s="410"/>
      <c r="AH459" s="410"/>
      <c r="AI459" s="410"/>
      <c r="AJ459" s="410"/>
      <c r="AK459" s="410"/>
      <c r="AL459" s="410"/>
      <c r="AM459" s="410"/>
      <c r="AN459" s="410"/>
      <c r="AO459" s="410"/>
      <c r="AP459" s="410"/>
      <c r="AQ459" s="410"/>
      <c r="AR459" s="163"/>
      <c r="AS459" s="411"/>
    </row>
    <row r="460" spans="26:45">
      <c r="Z460" s="410"/>
      <c r="AA460" s="410"/>
      <c r="AB460" s="410"/>
      <c r="AC460" s="410"/>
      <c r="AD460" s="410"/>
      <c r="AE460" s="410"/>
      <c r="AF460" s="410"/>
      <c r="AG460" s="410"/>
      <c r="AH460" s="410"/>
      <c r="AI460" s="410"/>
      <c r="AJ460" s="410"/>
      <c r="AK460" s="410"/>
      <c r="AL460" s="410"/>
      <c r="AM460" s="410"/>
      <c r="AN460" s="410"/>
      <c r="AO460" s="410"/>
      <c r="AP460" s="410"/>
      <c r="AQ460" s="410"/>
      <c r="AR460" s="163"/>
      <c r="AS460" s="411"/>
    </row>
    <row r="461" spans="26:45">
      <c r="Z461" s="410"/>
      <c r="AA461" s="410"/>
      <c r="AB461" s="410"/>
      <c r="AC461" s="410"/>
      <c r="AD461" s="410"/>
      <c r="AE461" s="410"/>
      <c r="AF461" s="410"/>
      <c r="AG461" s="410"/>
      <c r="AH461" s="410"/>
      <c r="AI461" s="410"/>
      <c r="AJ461" s="410"/>
      <c r="AK461" s="410"/>
      <c r="AL461" s="410"/>
      <c r="AM461" s="410"/>
      <c r="AN461" s="410"/>
      <c r="AO461" s="410"/>
      <c r="AP461" s="410"/>
      <c r="AQ461" s="410"/>
      <c r="AR461" s="163"/>
      <c r="AS461" s="411"/>
    </row>
    <row r="462" spans="26:45">
      <c r="Z462" s="410"/>
      <c r="AA462" s="410"/>
      <c r="AB462" s="410"/>
      <c r="AC462" s="410"/>
      <c r="AD462" s="410"/>
      <c r="AE462" s="410"/>
      <c r="AF462" s="410"/>
      <c r="AG462" s="410"/>
      <c r="AH462" s="410"/>
      <c r="AI462" s="410"/>
      <c r="AJ462" s="410"/>
      <c r="AK462" s="410"/>
      <c r="AL462" s="410"/>
      <c r="AM462" s="410"/>
      <c r="AN462" s="410"/>
      <c r="AO462" s="410"/>
      <c r="AP462" s="410"/>
      <c r="AQ462" s="410"/>
      <c r="AR462" s="163"/>
      <c r="AS462" s="411"/>
    </row>
    <row r="463" spans="26:45">
      <c r="Z463" s="410"/>
      <c r="AA463" s="410"/>
      <c r="AB463" s="410"/>
      <c r="AC463" s="410"/>
      <c r="AD463" s="410"/>
      <c r="AE463" s="410"/>
      <c r="AF463" s="410"/>
      <c r="AG463" s="410"/>
      <c r="AH463" s="410"/>
      <c r="AI463" s="410"/>
      <c r="AJ463" s="410"/>
      <c r="AK463" s="410"/>
      <c r="AL463" s="410"/>
      <c r="AM463" s="410"/>
      <c r="AN463" s="410"/>
      <c r="AO463" s="410"/>
      <c r="AP463" s="410"/>
      <c r="AQ463" s="410"/>
      <c r="AR463" s="163"/>
      <c r="AS463" s="411"/>
    </row>
    <row r="464" spans="26:45">
      <c r="Z464" s="410"/>
      <c r="AA464" s="410"/>
      <c r="AB464" s="410"/>
      <c r="AC464" s="410"/>
      <c r="AD464" s="410"/>
      <c r="AE464" s="410"/>
      <c r="AF464" s="410"/>
      <c r="AG464" s="410"/>
      <c r="AH464" s="410"/>
      <c r="AI464" s="410"/>
      <c r="AJ464" s="410"/>
      <c r="AK464" s="410"/>
      <c r="AL464" s="410"/>
      <c r="AM464" s="410"/>
      <c r="AN464" s="410"/>
      <c r="AO464" s="410"/>
      <c r="AP464" s="410"/>
      <c r="AQ464" s="410"/>
      <c r="AR464" s="163"/>
      <c r="AS464" s="411"/>
    </row>
    <row r="465" spans="26:45">
      <c r="Z465" s="410"/>
      <c r="AA465" s="410"/>
      <c r="AB465" s="410"/>
      <c r="AC465" s="410"/>
      <c r="AD465" s="410"/>
      <c r="AE465" s="410"/>
      <c r="AF465" s="410"/>
      <c r="AG465" s="410"/>
      <c r="AH465" s="410"/>
      <c r="AI465" s="410"/>
      <c r="AJ465" s="410"/>
      <c r="AK465" s="410"/>
      <c r="AL465" s="410"/>
      <c r="AM465" s="410"/>
      <c r="AN465" s="410"/>
      <c r="AO465" s="410"/>
      <c r="AP465" s="410"/>
      <c r="AQ465" s="410"/>
      <c r="AR465" s="163"/>
      <c r="AS465" s="411"/>
    </row>
    <row r="466" spans="26:45">
      <c r="Z466" s="410"/>
      <c r="AA466" s="410"/>
      <c r="AB466" s="410"/>
      <c r="AC466" s="410"/>
      <c r="AD466" s="410"/>
      <c r="AE466" s="410"/>
      <c r="AF466" s="410"/>
      <c r="AG466" s="410"/>
      <c r="AH466" s="410"/>
      <c r="AI466" s="410"/>
      <c r="AJ466" s="410"/>
      <c r="AK466" s="410"/>
      <c r="AL466" s="410"/>
      <c r="AM466" s="410"/>
      <c r="AN466" s="410"/>
      <c r="AO466" s="410"/>
      <c r="AP466" s="410"/>
      <c r="AQ466" s="410"/>
      <c r="AR466" s="163"/>
      <c r="AS466" s="411"/>
    </row>
    <row r="467" spans="26:45">
      <c r="Z467" s="410"/>
      <c r="AA467" s="410"/>
      <c r="AB467" s="410"/>
      <c r="AC467" s="410"/>
      <c r="AD467" s="410"/>
      <c r="AE467" s="410"/>
      <c r="AF467" s="410"/>
      <c r="AG467" s="410"/>
      <c r="AH467" s="410"/>
      <c r="AI467" s="410"/>
      <c r="AJ467" s="410"/>
      <c r="AK467" s="410"/>
      <c r="AL467" s="410"/>
      <c r="AM467" s="410"/>
      <c r="AN467" s="410"/>
      <c r="AO467" s="410"/>
      <c r="AP467" s="410"/>
      <c r="AQ467" s="410"/>
      <c r="AR467" s="163"/>
      <c r="AS467" s="411"/>
    </row>
    <row r="468" spans="26:45">
      <c r="Z468" s="410"/>
      <c r="AA468" s="410"/>
      <c r="AB468" s="410"/>
      <c r="AC468" s="410"/>
      <c r="AD468" s="410"/>
      <c r="AE468" s="410"/>
      <c r="AF468" s="410"/>
      <c r="AG468" s="410"/>
      <c r="AH468" s="410"/>
      <c r="AI468" s="410"/>
      <c r="AJ468" s="410"/>
      <c r="AK468" s="410"/>
      <c r="AL468" s="410"/>
      <c r="AM468" s="410"/>
      <c r="AN468" s="410"/>
      <c r="AO468" s="410"/>
      <c r="AP468" s="410"/>
      <c r="AQ468" s="410"/>
      <c r="AR468" s="163"/>
      <c r="AS468" s="411"/>
    </row>
    <row r="469" spans="26:45">
      <c r="Z469" s="410"/>
      <c r="AA469" s="410"/>
      <c r="AB469" s="410"/>
      <c r="AC469" s="410"/>
      <c r="AD469" s="410"/>
      <c r="AE469" s="410"/>
      <c r="AF469" s="410"/>
      <c r="AG469" s="410"/>
      <c r="AH469" s="410"/>
      <c r="AI469" s="410"/>
      <c r="AJ469" s="410"/>
      <c r="AK469" s="410"/>
      <c r="AL469" s="410"/>
      <c r="AM469" s="410"/>
      <c r="AN469" s="410"/>
      <c r="AO469" s="410"/>
      <c r="AP469" s="410"/>
      <c r="AQ469" s="410"/>
      <c r="AR469" s="163"/>
      <c r="AS469" s="411"/>
    </row>
    <row r="470" spans="26:45">
      <c r="Z470" s="410"/>
      <c r="AA470" s="410"/>
      <c r="AB470" s="410"/>
      <c r="AC470" s="410"/>
      <c r="AD470" s="410"/>
      <c r="AE470" s="410"/>
      <c r="AF470" s="410"/>
      <c r="AG470" s="410"/>
      <c r="AH470" s="410"/>
      <c r="AI470" s="410"/>
      <c r="AJ470" s="410"/>
      <c r="AK470" s="410"/>
      <c r="AL470" s="410"/>
      <c r="AM470" s="410"/>
      <c r="AN470" s="410"/>
      <c r="AO470" s="410"/>
      <c r="AP470" s="410"/>
      <c r="AQ470" s="410"/>
      <c r="AR470" s="163"/>
      <c r="AS470" s="411"/>
    </row>
    <row r="471" spans="26:45">
      <c r="Z471" s="410"/>
      <c r="AA471" s="410"/>
      <c r="AB471" s="410"/>
      <c r="AC471" s="410"/>
      <c r="AD471" s="410"/>
      <c r="AE471" s="410"/>
      <c r="AF471" s="410"/>
      <c r="AG471" s="410"/>
      <c r="AH471" s="410"/>
      <c r="AI471" s="410"/>
      <c r="AJ471" s="410"/>
      <c r="AK471" s="410"/>
      <c r="AL471" s="410"/>
      <c r="AM471" s="410"/>
      <c r="AN471" s="410"/>
      <c r="AO471" s="410"/>
      <c r="AP471" s="410"/>
      <c r="AQ471" s="410"/>
      <c r="AR471" s="163"/>
      <c r="AS471" s="411"/>
    </row>
    <row r="472" spans="26:45">
      <c r="Z472" s="410"/>
      <c r="AA472" s="410"/>
      <c r="AB472" s="410"/>
      <c r="AC472" s="410"/>
      <c r="AD472" s="410"/>
      <c r="AE472" s="410"/>
      <c r="AF472" s="410"/>
      <c r="AG472" s="410"/>
      <c r="AH472" s="410"/>
      <c r="AI472" s="410"/>
      <c r="AJ472" s="410"/>
      <c r="AK472" s="410"/>
      <c r="AL472" s="410"/>
      <c r="AM472" s="410"/>
      <c r="AN472" s="410"/>
      <c r="AO472" s="410"/>
      <c r="AP472" s="410"/>
      <c r="AQ472" s="410"/>
      <c r="AR472" s="163"/>
      <c r="AS472" s="411"/>
    </row>
    <row r="473" spans="26:45">
      <c r="Z473" s="410"/>
      <c r="AA473" s="410"/>
      <c r="AB473" s="410"/>
      <c r="AC473" s="410"/>
      <c r="AD473" s="410"/>
      <c r="AE473" s="410"/>
      <c r="AF473" s="410"/>
      <c r="AG473" s="410"/>
      <c r="AH473" s="410"/>
      <c r="AI473" s="410"/>
      <c r="AJ473" s="410"/>
      <c r="AK473" s="410"/>
      <c r="AL473" s="410"/>
      <c r="AM473" s="410"/>
      <c r="AN473" s="410"/>
      <c r="AO473" s="410"/>
      <c r="AP473" s="410"/>
      <c r="AQ473" s="410"/>
      <c r="AR473" s="163"/>
      <c r="AS473" s="411"/>
    </row>
    <row r="474" spans="26:45">
      <c r="Z474" s="410"/>
      <c r="AA474" s="410"/>
      <c r="AB474" s="410"/>
      <c r="AC474" s="410"/>
      <c r="AD474" s="410"/>
      <c r="AE474" s="410"/>
      <c r="AF474" s="410"/>
      <c r="AG474" s="410"/>
      <c r="AH474" s="410"/>
      <c r="AI474" s="410"/>
      <c r="AJ474" s="410"/>
      <c r="AK474" s="410"/>
      <c r="AL474" s="410"/>
      <c r="AM474" s="410"/>
      <c r="AN474" s="410"/>
      <c r="AO474" s="410"/>
      <c r="AP474" s="410"/>
      <c r="AQ474" s="410"/>
      <c r="AR474" s="163"/>
      <c r="AS474" s="411"/>
    </row>
    <row r="475" spans="26:45">
      <c r="Z475" s="410"/>
      <c r="AA475" s="410"/>
      <c r="AB475" s="410"/>
      <c r="AC475" s="410"/>
      <c r="AD475" s="410"/>
      <c r="AE475" s="410"/>
      <c r="AF475" s="410"/>
      <c r="AG475" s="410"/>
      <c r="AH475" s="410"/>
      <c r="AI475" s="410"/>
      <c r="AJ475" s="410"/>
      <c r="AK475" s="410"/>
      <c r="AL475" s="410"/>
      <c r="AM475" s="410"/>
      <c r="AN475" s="410"/>
      <c r="AO475" s="410"/>
      <c r="AP475" s="410"/>
      <c r="AQ475" s="410"/>
      <c r="AR475" s="163"/>
      <c r="AS475" s="411"/>
    </row>
    <row r="476" spans="26:45">
      <c r="Z476" s="410"/>
      <c r="AA476" s="410"/>
      <c r="AB476" s="410"/>
      <c r="AC476" s="410"/>
      <c r="AD476" s="410"/>
      <c r="AE476" s="410"/>
      <c r="AF476" s="410"/>
      <c r="AG476" s="410"/>
      <c r="AH476" s="410"/>
      <c r="AI476" s="410"/>
      <c r="AJ476" s="410"/>
      <c r="AK476" s="410"/>
      <c r="AL476" s="410"/>
      <c r="AM476" s="410"/>
      <c r="AN476" s="410"/>
      <c r="AO476" s="410"/>
      <c r="AP476" s="410"/>
      <c r="AQ476" s="410"/>
      <c r="AR476" s="163"/>
      <c r="AS476" s="411"/>
    </row>
    <row r="477" spans="26:45">
      <c r="Z477" s="410"/>
      <c r="AA477" s="410"/>
      <c r="AB477" s="410"/>
      <c r="AC477" s="410"/>
      <c r="AD477" s="410"/>
      <c r="AE477" s="410"/>
      <c r="AF477" s="410"/>
      <c r="AG477" s="410"/>
      <c r="AH477" s="410"/>
      <c r="AI477" s="410"/>
      <c r="AJ477" s="410"/>
      <c r="AK477" s="410"/>
      <c r="AL477" s="410"/>
      <c r="AM477" s="410"/>
      <c r="AN477" s="410"/>
      <c r="AO477" s="410"/>
      <c r="AP477" s="410"/>
      <c r="AQ477" s="410"/>
      <c r="AR477" s="163"/>
      <c r="AS477" s="411"/>
    </row>
    <row r="478" spans="26:45">
      <c r="Z478" s="410"/>
      <c r="AA478" s="410"/>
      <c r="AB478" s="410"/>
      <c r="AC478" s="410"/>
      <c r="AD478" s="410"/>
      <c r="AE478" s="410"/>
      <c r="AF478" s="410"/>
      <c r="AG478" s="410"/>
      <c r="AH478" s="410"/>
      <c r="AI478" s="410"/>
      <c r="AJ478" s="410"/>
      <c r="AK478" s="410"/>
      <c r="AL478" s="410"/>
      <c r="AM478" s="410"/>
      <c r="AN478" s="410"/>
      <c r="AO478" s="410"/>
      <c r="AP478" s="410"/>
      <c r="AQ478" s="410"/>
      <c r="AR478" s="163"/>
      <c r="AS478" s="411"/>
    </row>
    <row r="479" spans="26:45">
      <c r="Z479" s="410"/>
      <c r="AA479" s="410"/>
      <c r="AB479" s="410"/>
      <c r="AC479" s="410"/>
      <c r="AD479" s="410"/>
      <c r="AE479" s="410"/>
      <c r="AF479" s="410"/>
      <c r="AG479" s="410"/>
      <c r="AH479" s="410"/>
      <c r="AI479" s="410"/>
      <c r="AJ479" s="410"/>
      <c r="AK479" s="410"/>
      <c r="AL479" s="410"/>
      <c r="AM479" s="410"/>
      <c r="AN479" s="410"/>
      <c r="AO479" s="410"/>
      <c r="AP479" s="410"/>
      <c r="AQ479" s="410"/>
      <c r="AR479" s="163"/>
      <c r="AS479" s="411"/>
    </row>
    <row r="480" spans="26:45">
      <c r="Z480" s="410"/>
      <c r="AA480" s="410"/>
      <c r="AB480" s="410"/>
      <c r="AC480" s="410"/>
      <c r="AD480" s="410"/>
      <c r="AE480" s="410"/>
      <c r="AF480" s="410"/>
      <c r="AG480" s="410"/>
      <c r="AH480" s="410"/>
      <c r="AI480" s="410"/>
      <c r="AJ480" s="410"/>
      <c r="AK480" s="410"/>
      <c r="AL480" s="410"/>
      <c r="AM480" s="410"/>
      <c r="AN480" s="410"/>
      <c r="AO480" s="410"/>
      <c r="AP480" s="410"/>
      <c r="AQ480" s="410"/>
      <c r="AR480" s="163"/>
      <c r="AS480" s="411"/>
    </row>
    <row r="481" spans="26:45">
      <c r="Z481" s="410"/>
      <c r="AA481" s="410"/>
      <c r="AB481" s="410"/>
      <c r="AC481" s="410"/>
      <c r="AD481" s="410"/>
      <c r="AE481" s="410"/>
      <c r="AF481" s="410"/>
      <c r="AG481" s="410"/>
      <c r="AH481" s="410"/>
      <c r="AI481" s="410"/>
      <c r="AJ481" s="410"/>
      <c r="AK481" s="410"/>
      <c r="AL481" s="410"/>
      <c r="AM481" s="410"/>
      <c r="AN481" s="410"/>
      <c r="AO481" s="410"/>
      <c r="AP481" s="410"/>
      <c r="AQ481" s="410"/>
      <c r="AR481" s="163"/>
      <c r="AS481" s="411"/>
    </row>
    <row r="482" spans="26:45">
      <c r="Z482" s="410"/>
      <c r="AA482" s="410"/>
      <c r="AB482" s="410"/>
      <c r="AC482" s="410"/>
      <c r="AD482" s="410"/>
      <c r="AE482" s="410"/>
      <c r="AF482" s="410"/>
      <c r="AG482" s="410"/>
      <c r="AH482" s="410"/>
      <c r="AI482" s="410"/>
      <c r="AJ482" s="410"/>
      <c r="AK482" s="410"/>
      <c r="AL482" s="410"/>
      <c r="AM482" s="410"/>
      <c r="AN482" s="410"/>
      <c r="AO482" s="410"/>
      <c r="AP482" s="410"/>
      <c r="AQ482" s="410"/>
      <c r="AR482" s="163"/>
      <c r="AS482" s="411"/>
    </row>
    <row r="483" spans="26:45">
      <c r="Z483" s="410"/>
      <c r="AA483" s="410"/>
      <c r="AB483" s="410"/>
      <c r="AC483" s="410"/>
      <c r="AD483" s="410"/>
      <c r="AE483" s="410"/>
      <c r="AF483" s="410"/>
      <c r="AG483" s="410"/>
      <c r="AH483" s="410"/>
      <c r="AI483" s="410"/>
      <c r="AJ483" s="410"/>
      <c r="AK483" s="410"/>
      <c r="AL483" s="410"/>
      <c r="AM483" s="410"/>
      <c r="AN483" s="410"/>
      <c r="AO483" s="410"/>
      <c r="AP483" s="410"/>
      <c r="AQ483" s="410"/>
      <c r="AR483" s="163"/>
      <c r="AS483" s="411"/>
    </row>
    <row r="484" spans="26:45">
      <c r="Z484" s="410"/>
      <c r="AA484" s="410"/>
      <c r="AB484" s="410"/>
      <c r="AC484" s="410"/>
      <c r="AD484" s="410"/>
      <c r="AE484" s="410"/>
      <c r="AF484" s="410"/>
      <c r="AG484" s="410"/>
      <c r="AH484" s="410"/>
      <c r="AI484" s="410"/>
      <c r="AJ484" s="410"/>
      <c r="AK484" s="410"/>
      <c r="AL484" s="410"/>
      <c r="AM484" s="410"/>
      <c r="AN484" s="410"/>
      <c r="AO484" s="410"/>
      <c r="AP484" s="410"/>
      <c r="AQ484" s="410"/>
      <c r="AR484" s="163"/>
      <c r="AS484" s="411"/>
    </row>
    <row r="485" spans="26:45">
      <c r="Z485" s="410"/>
      <c r="AA485" s="410"/>
      <c r="AB485" s="410"/>
      <c r="AC485" s="410"/>
      <c r="AD485" s="410"/>
      <c r="AE485" s="410"/>
      <c r="AF485" s="410"/>
      <c r="AG485" s="410"/>
      <c r="AH485" s="410"/>
      <c r="AI485" s="410"/>
      <c r="AJ485" s="410"/>
      <c r="AK485" s="410"/>
      <c r="AL485" s="410"/>
      <c r="AM485" s="410"/>
      <c r="AN485" s="410"/>
      <c r="AO485" s="410"/>
      <c r="AP485" s="410"/>
      <c r="AQ485" s="410"/>
      <c r="AR485" s="163"/>
      <c r="AS485" s="411"/>
    </row>
    <row r="486" spans="26:45">
      <c r="Z486" s="410"/>
      <c r="AA486" s="410"/>
      <c r="AB486" s="410"/>
      <c r="AC486" s="410"/>
      <c r="AD486" s="410"/>
      <c r="AE486" s="410"/>
      <c r="AF486" s="410"/>
      <c r="AG486" s="410"/>
      <c r="AH486" s="410"/>
      <c r="AI486" s="410"/>
      <c r="AJ486" s="410"/>
      <c r="AK486" s="410"/>
      <c r="AL486" s="410"/>
      <c r="AM486" s="410"/>
      <c r="AN486" s="410"/>
      <c r="AO486" s="410"/>
      <c r="AP486" s="410"/>
      <c r="AQ486" s="410"/>
      <c r="AR486" s="163"/>
      <c r="AS486" s="411"/>
    </row>
    <row r="487" spans="26:45">
      <c r="Z487" s="410"/>
      <c r="AA487" s="410"/>
      <c r="AB487" s="410"/>
      <c r="AC487" s="410"/>
      <c r="AD487" s="410"/>
      <c r="AE487" s="410"/>
      <c r="AF487" s="410"/>
      <c r="AG487" s="410"/>
      <c r="AH487" s="410"/>
      <c r="AI487" s="410"/>
      <c r="AJ487" s="410"/>
      <c r="AK487" s="410"/>
      <c r="AL487" s="410"/>
      <c r="AM487" s="410"/>
      <c r="AN487" s="410"/>
      <c r="AO487" s="410"/>
      <c r="AP487" s="410"/>
      <c r="AQ487" s="410"/>
      <c r="AR487" s="163"/>
      <c r="AS487" s="411"/>
    </row>
    <row r="488" spans="26:45">
      <c r="Z488" s="410"/>
      <c r="AA488" s="410"/>
      <c r="AB488" s="410"/>
      <c r="AC488" s="410"/>
      <c r="AD488" s="410"/>
      <c r="AE488" s="410"/>
      <c r="AF488" s="410"/>
      <c r="AG488" s="410"/>
      <c r="AH488" s="410"/>
      <c r="AI488" s="410"/>
      <c r="AJ488" s="410"/>
      <c r="AK488" s="410"/>
      <c r="AL488" s="410"/>
      <c r="AM488" s="410"/>
      <c r="AN488" s="410"/>
      <c r="AO488" s="410"/>
      <c r="AP488" s="410"/>
      <c r="AQ488" s="410"/>
      <c r="AR488" s="163"/>
      <c r="AS488" s="411"/>
    </row>
    <row r="489" spans="26:45">
      <c r="Z489" s="410"/>
      <c r="AA489" s="410"/>
      <c r="AB489" s="410"/>
      <c r="AC489" s="410"/>
      <c r="AD489" s="410"/>
      <c r="AE489" s="410"/>
      <c r="AF489" s="410"/>
      <c r="AG489" s="410"/>
      <c r="AH489" s="410"/>
      <c r="AI489" s="410"/>
      <c r="AJ489" s="410"/>
      <c r="AK489" s="410"/>
      <c r="AL489" s="410"/>
      <c r="AM489" s="410"/>
      <c r="AN489" s="410"/>
      <c r="AO489" s="410"/>
      <c r="AP489" s="410"/>
      <c r="AQ489" s="410"/>
      <c r="AR489" s="163"/>
      <c r="AS489" s="411"/>
    </row>
    <row r="490" spans="26:45">
      <c r="Z490" s="410"/>
      <c r="AA490" s="410"/>
      <c r="AB490" s="410"/>
      <c r="AC490" s="410"/>
      <c r="AD490" s="410"/>
      <c r="AE490" s="410"/>
      <c r="AF490" s="410"/>
      <c r="AG490" s="410"/>
      <c r="AH490" s="410"/>
      <c r="AI490" s="410"/>
      <c r="AJ490" s="410"/>
      <c r="AK490" s="410"/>
      <c r="AL490" s="410"/>
      <c r="AM490" s="410"/>
      <c r="AN490" s="410"/>
      <c r="AO490" s="410"/>
      <c r="AP490" s="410"/>
      <c r="AQ490" s="410"/>
      <c r="AR490" s="163"/>
      <c r="AS490" s="411"/>
    </row>
    <row r="491" spans="26:45">
      <c r="Z491" s="410"/>
      <c r="AA491" s="410"/>
      <c r="AB491" s="410"/>
      <c r="AC491" s="410"/>
      <c r="AD491" s="410"/>
      <c r="AE491" s="410"/>
      <c r="AF491" s="410"/>
      <c r="AG491" s="410"/>
      <c r="AH491" s="410"/>
      <c r="AI491" s="410"/>
      <c r="AJ491" s="410"/>
      <c r="AK491" s="410"/>
      <c r="AL491" s="410"/>
      <c r="AM491" s="410"/>
      <c r="AN491" s="410"/>
      <c r="AO491" s="410"/>
      <c r="AP491" s="410"/>
      <c r="AQ491" s="410"/>
      <c r="AR491" s="163"/>
      <c r="AS491" s="411"/>
    </row>
    <row r="492" spans="26:45">
      <c r="Z492" s="410"/>
      <c r="AA492" s="410"/>
      <c r="AB492" s="410"/>
      <c r="AC492" s="410"/>
      <c r="AD492" s="410"/>
      <c r="AE492" s="410"/>
      <c r="AF492" s="410"/>
      <c r="AG492" s="410"/>
      <c r="AH492" s="410"/>
      <c r="AI492" s="410"/>
      <c r="AJ492" s="410"/>
      <c r="AK492" s="410"/>
      <c r="AL492" s="410"/>
      <c r="AM492" s="410"/>
      <c r="AN492" s="410"/>
      <c r="AO492" s="410"/>
      <c r="AP492" s="410"/>
      <c r="AQ492" s="410"/>
      <c r="AR492" s="163"/>
      <c r="AS492" s="411"/>
    </row>
    <row r="493" spans="26:45">
      <c r="Z493" s="410"/>
      <c r="AA493" s="410"/>
      <c r="AB493" s="410"/>
      <c r="AC493" s="410"/>
      <c r="AD493" s="410"/>
      <c r="AE493" s="410"/>
      <c r="AF493" s="410"/>
      <c r="AG493" s="410"/>
      <c r="AH493" s="410"/>
      <c r="AI493" s="410"/>
      <c r="AJ493" s="410"/>
      <c r="AK493" s="410"/>
      <c r="AL493" s="410"/>
      <c r="AM493" s="410"/>
      <c r="AN493" s="410"/>
      <c r="AO493" s="410"/>
      <c r="AP493" s="410"/>
      <c r="AQ493" s="410"/>
      <c r="AR493" s="163"/>
      <c r="AS493" s="411"/>
    </row>
    <row r="494" spans="26:45">
      <c r="Z494" s="410"/>
      <c r="AA494" s="410"/>
      <c r="AB494" s="410"/>
      <c r="AC494" s="410"/>
      <c r="AD494" s="410"/>
      <c r="AE494" s="410"/>
      <c r="AF494" s="410"/>
      <c r="AG494" s="410"/>
      <c r="AH494" s="410"/>
      <c r="AI494" s="410"/>
      <c r="AJ494" s="410"/>
      <c r="AK494" s="410"/>
      <c r="AL494" s="410"/>
      <c r="AM494" s="410"/>
      <c r="AN494" s="410"/>
      <c r="AO494" s="410"/>
      <c r="AP494" s="410"/>
      <c r="AQ494" s="410"/>
      <c r="AR494" s="163"/>
      <c r="AS494" s="411"/>
    </row>
    <row r="495" spans="26:45">
      <c r="Z495" s="410"/>
      <c r="AA495" s="410"/>
      <c r="AB495" s="410"/>
      <c r="AC495" s="410"/>
      <c r="AD495" s="410"/>
      <c r="AE495" s="410"/>
      <c r="AF495" s="410"/>
      <c r="AG495" s="410"/>
      <c r="AH495" s="410"/>
      <c r="AI495" s="410"/>
      <c r="AJ495" s="410"/>
      <c r="AK495" s="410"/>
      <c r="AL495" s="410"/>
      <c r="AM495" s="410"/>
      <c r="AN495" s="410"/>
      <c r="AO495" s="410"/>
      <c r="AP495" s="410"/>
      <c r="AQ495" s="410"/>
      <c r="AR495" s="163"/>
      <c r="AS495" s="411"/>
    </row>
    <row r="496" spans="26:45">
      <c r="Z496" s="410"/>
      <c r="AA496" s="410"/>
      <c r="AB496" s="410"/>
      <c r="AC496" s="410"/>
      <c r="AD496" s="410"/>
      <c r="AE496" s="410"/>
      <c r="AF496" s="410"/>
      <c r="AG496" s="410"/>
      <c r="AH496" s="410"/>
      <c r="AI496" s="410"/>
      <c r="AJ496" s="410"/>
      <c r="AK496" s="410"/>
      <c r="AL496" s="410"/>
      <c r="AM496" s="410"/>
      <c r="AN496" s="410"/>
      <c r="AO496" s="410"/>
      <c r="AP496" s="410"/>
      <c r="AQ496" s="410"/>
      <c r="AR496" s="163"/>
      <c r="AS496" s="411"/>
    </row>
    <row r="497" spans="26:45">
      <c r="Z497" s="410"/>
      <c r="AA497" s="410"/>
      <c r="AB497" s="410"/>
      <c r="AC497" s="410"/>
      <c r="AD497" s="410"/>
      <c r="AE497" s="410"/>
      <c r="AF497" s="410"/>
      <c r="AG497" s="410"/>
      <c r="AH497" s="410"/>
      <c r="AI497" s="410"/>
      <c r="AJ497" s="410"/>
      <c r="AK497" s="410"/>
      <c r="AL497" s="410"/>
      <c r="AM497" s="410"/>
      <c r="AN497" s="410"/>
      <c r="AO497" s="410"/>
      <c r="AP497" s="410"/>
      <c r="AQ497" s="410"/>
      <c r="AR497" s="163"/>
      <c r="AS497" s="411"/>
    </row>
    <row r="498" spans="26:45">
      <c r="Z498" s="410"/>
      <c r="AA498" s="410"/>
      <c r="AB498" s="410"/>
      <c r="AC498" s="410"/>
      <c r="AD498" s="410"/>
      <c r="AE498" s="410"/>
      <c r="AF498" s="410"/>
      <c r="AG498" s="410"/>
      <c r="AH498" s="410"/>
      <c r="AI498" s="410"/>
      <c r="AJ498" s="410"/>
      <c r="AK498" s="410"/>
      <c r="AL498" s="410"/>
      <c r="AM498" s="410"/>
      <c r="AN498" s="410"/>
      <c r="AO498" s="410"/>
      <c r="AP498" s="410"/>
      <c r="AQ498" s="410"/>
      <c r="AR498" s="163"/>
      <c r="AS498" s="411"/>
    </row>
    <row r="499" spans="26:45">
      <c r="Z499" s="410"/>
      <c r="AA499" s="410"/>
      <c r="AB499" s="410"/>
      <c r="AC499" s="410"/>
      <c r="AD499" s="410"/>
      <c r="AE499" s="410"/>
      <c r="AF499" s="410"/>
      <c r="AG499" s="410"/>
      <c r="AH499" s="410"/>
      <c r="AI499" s="410"/>
      <c r="AJ499" s="410"/>
      <c r="AK499" s="410"/>
      <c r="AL499" s="410"/>
      <c r="AM499" s="410"/>
      <c r="AN499" s="410"/>
      <c r="AO499" s="410"/>
      <c r="AP499" s="410"/>
      <c r="AQ499" s="410"/>
      <c r="AR499" s="163"/>
      <c r="AS499" s="411"/>
    </row>
    <row r="500" spans="26:45">
      <c r="Z500" s="410"/>
      <c r="AA500" s="410"/>
      <c r="AB500" s="410"/>
      <c r="AC500" s="410"/>
      <c r="AD500" s="410"/>
      <c r="AE500" s="410"/>
      <c r="AF500" s="410"/>
      <c r="AG500" s="410"/>
      <c r="AH500" s="410"/>
      <c r="AI500" s="410"/>
      <c r="AJ500" s="410"/>
      <c r="AK500" s="410"/>
      <c r="AL500" s="410"/>
      <c r="AM500" s="410"/>
      <c r="AN500" s="410"/>
      <c r="AO500" s="410"/>
      <c r="AP500" s="410"/>
      <c r="AQ500" s="410"/>
      <c r="AR500" s="163"/>
      <c r="AS500" s="411"/>
    </row>
    <row r="501" spans="26:45">
      <c r="Z501" s="410"/>
      <c r="AA501" s="410"/>
      <c r="AB501" s="410"/>
      <c r="AC501" s="410"/>
      <c r="AD501" s="410"/>
      <c r="AE501" s="410"/>
      <c r="AF501" s="410"/>
      <c r="AG501" s="410"/>
      <c r="AH501" s="410"/>
      <c r="AI501" s="410"/>
      <c r="AJ501" s="410"/>
      <c r="AK501" s="410"/>
      <c r="AL501" s="410"/>
      <c r="AM501" s="410"/>
      <c r="AN501" s="410"/>
      <c r="AO501" s="410"/>
      <c r="AP501" s="410"/>
      <c r="AQ501" s="410"/>
      <c r="AR501" s="163"/>
      <c r="AS501" s="411"/>
    </row>
    <row r="502" spans="26:45">
      <c r="Z502" s="410"/>
      <c r="AA502" s="410"/>
      <c r="AB502" s="410"/>
      <c r="AC502" s="410"/>
      <c r="AD502" s="410"/>
      <c r="AE502" s="410"/>
      <c r="AF502" s="410"/>
      <c r="AG502" s="410"/>
      <c r="AH502" s="410"/>
      <c r="AI502" s="410"/>
      <c r="AJ502" s="410"/>
      <c r="AK502" s="410"/>
      <c r="AL502" s="410"/>
      <c r="AM502" s="410"/>
      <c r="AN502" s="410"/>
      <c r="AO502" s="410"/>
      <c r="AP502" s="410"/>
      <c r="AQ502" s="410"/>
      <c r="AR502" s="163"/>
      <c r="AS502" s="411"/>
    </row>
    <row r="503" spans="26:45">
      <c r="Z503" s="410"/>
      <c r="AA503" s="410"/>
      <c r="AB503" s="410"/>
      <c r="AC503" s="410"/>
      <c r="AD503" s="410"/>
      <c r="AE503" s="410"/>
      <c r="AF503" s="410"/>
      <c r="AG503" s="410"/>
      <c r="AH503" s="410"/>
      <c r="AI503" s="410"/>
      <c r="AJ503" s="410"/>
      <c r="AK503" s="410"/>
      <c r="AL503" s="410"/>
      <c r="AM503" s="410"/>
      <c r="AN503" s="410"/>
      <c r="AO503" s="410"/>
      <c r="AP503" s="410"/>
      <c r="AQ503" s="410"/>
      <c r="AR503" s="163"/>
      <c r="AS503" s="411"/>
    </row>
    <row r="504" spans="26:45">
      <c r="Z504" s="410"/>
      <c r="AA504" s="410"/>
      <c r="AB504" s="410"/>
      <c r="AC504" s="410"/>
      <c r="AD504" s="410"/>
      <c r="AE504" s="410"/>
      <c r="AF504" s="410"/>
      <c r="AG504" s="410"/>
      <c r="AH504" s="410"/>
      <c r="AI504" s="410"/>
      <c r="AJ504" s="410"/>
      <c r="AK504" s="410"/>
      <c r="AL504" s="410"/>
      <c r="AM504" s="410"/>
      <c r="AN504" s="410"/>
      <c r="AO504" s="410"/>
      <c r="AP504" s="410"/>
      <c r="AQ504" s="410"/>
      <c r="AR504" s="163"/>
      <c r="AS504" s="411"/>
    </row>
    <row r="505" spans="26:45">
      <c r="Z505" s="410"/>
      <c r="AA505" s="410"/>
      <c r="AB505" s="410"/>
      <c r="AC505" s="410"/>
      <c r="AD505" s="410"/>
      <c r="AE505" s="410"/>
      <c r="AF505" s="410"/>
      <c r="AG505" s="410"/>
      <c r="AH505" s="410"/>
      <c r="AI505" s="410"/>
      <c r="AJ505" s="410"/>
      <c r="AK505" s="410"/>
      <c r="AL505" s="410"/>
      <c r="AM505" s="410"/>
      <c r="AN505" s="410"/>
      <c r="AO505" s="410"/>
      <c r="AP505" s="410"/>
      <c r="AQ505" s="410"/>
      <c r="AR505" s="163"/>
      <c r="AS505" s="411"/>
    </row>
    <row r="506" spans="26:45">
      <c r="Z506" s="410"/>
      <c r="AA506" s="410"/>
      <c r="AB506" s="410"/>
      <c r="AC506" s="410"/>
      <c r="AD506" s="410"/>
      <c r="AE506" s="410"/>
      <c r="AF506" s="410"/>
      <c r="AG506" s="410"/>
      <c r="AH506" s="410"/>
      <c r="AI506" s="410"/>
      <c r="AJ506" s="410"/>
      <c r="AK506" s="410"/>
      <c r="AL506" s="410"/>
      <c r="AM506" s="410"/>
      <c r="AN506" s="410"/>
      <c r="AO506" s="410"/>
      <c r="AP506" s="410"/>
      <c r="AQ506" s="410"/>
      <c r="AR506" s="163"/>
      <c r="AS506" s="411"/>
    </row>
    <row r="507" spans="26:45">
      <c r="Z507" s="410"/>
      <c r="AA507" s="410"/>
      <c r="AB507" s="410"/>
      <c r="AC507" s="410"/>
      <c r="AD507" s="410"/>
      <c r="AE507" s="410"/>
      <c r="AF507" s="410"/>
      <c r="AG507" s="410"/>
      <c r="AH507" s="410"/>
      <c r="AI507" s="410"/>
      <c r="AJ507" s="410"/>
      <c r="AK507" s="410"/>
      <c r="AL507" s="410"/>
      <c r="AM507" s="410"/>
      <c r="AN507" s="410"/>
      <c r="AO507" s="410"/>
      <c r="AP507" s="410"/>
      <c r="AQ507" s="410"/>
      <c r="AR507" s="163"/>
      <c r="AS507" s="411"/>
    </row>
    <row r="508" spans="26:45">
      <c r="Z508" s="410"/>
      <c r="AA508" s="410"/>
      <c r="AB508" s="410"/>
      <c r="AC508" s="410"/>
      <c r="AD508" s="410"/>
      <c r="AE508" s="410"/>
      <c r="AF508" s="410"/>
      <c r="AG508" s="410"/>
      <c r="AH508" s="410"/>
      <c r="AI508" s="410"/>
      <c r="AJ508" s="410"/>
      <c r="AK508" s="410"/>
      <c r="AL508" s="410"/>
      <c r="AM508" s="410"/>
      <c r="AN508" s="410"/>
      <c r="AO508" s="410"/>
      <c r="AP508" s="410"/>
      <c r="AQ508" s="410"/>
      <c r="AR508" s="163"/>
      <c r="AS508" s="411"/>
    </row>
    <row r="509" spans="26:45">
      <c r="Z509" s="410"/>
      <c r="AA509" s="410"/>
      <c r="AB509" s="410"/>
      <c r="AC509" s="410"/>
      <c r="AD509" s="410"/>
      <c r="AE509" s="410"/>
      <c r="AF509" s="410"/>
      <c r="AG509" s="410"/>
      <c r="AH509" s="410"/>
      <c r="AI509" s="410"/>
      <c r="AJ509" s="410"/>
      <c r="AK509" s="410"/>
      <c r="AL509" s="410"/>
      <c r="AM509" s="410"/>
      <c r="AN509" s="410"/>
      <c r="AO509" s="410"/>
      <c r="AP509" s="410"/>
      <c r="AQ509" s="410"/>
      <c r="AR509" s="163"/>
      <c r="AS509" s="411"/>
    </row>
    <row r="510" spans="26:45">
      <c r="Z510" s="410"/>
      <c r="AA510" s="410"/>
      <c r="AB510" s="410"/>
      <c r="AC510" s="410"/>
      <c r="AD510" s="410"/>
      <c r="AE510" s="410"/>
      <c r="AF510" s="410"/>
      <c r="AG510" s="410"/>
      <c r="AH510" s="410"/>
      <c r="AI510" s="410"/>
      <c r="AJ510" s="410"/>
      <c r="AK510" s="410"/>
      <c r="AL510" s="410"/>
      <c r="AM510" s="410"/>
      <c r="AN510" s="410"/>
      <c r="AO510" s="410"/>
      <c r="AP510" s="410"/>
      <c r="AQ510" s="410"/>
      <c r="AR510" s="163"/>
      <c r="AS510" s="411"/>
    </row>
    <row r="511" spans="26:45">
      <c r="Z511" s="410"/>
      <c r="AA511" s="410"/>
      <c r="AB511" s="410"/>
      <c r="AC511" s="410"/>
      <c r="AD511" s="410"/>
      <c r="AE511" s="410"/>
      <c r="AF511" s="410"/>
      <c r="AG511" s="410"/>
      <c r="AH511" s="410"/>
      <c r="AI511" s="410"/>
      <c r="AJ511" s="410"/>
      <c r="AK511" s="410"/>
      <c r="AL511" s="410"/>
      <c r="AM511" s="410"/>
      <c r="AN511" s="410"/>
      <c r="AO511" s="410"/>
      <c r="AP511" s="410"/>
      <c r="AQ511" s="410"/>
      <c r="AR511" s="163"/>
      <c r="AS511" s="411"/>
    </row>
    <row r="512" spans="26:45">
      <c r="Z512" s="410"/>
      <c r="AA512" s="410"/>
      <c r="AB512" s="410"/>
      <c r="AC512" s="410"/>
      <c r="AD512" s="410"/>
      <c r="AE512" s="410"/>
      <c r="AF512" s="410"/>
      <c r="AG512" s="410"/>
      <c r="AH512" s="410"/>
      <c r="AI512" s="410"/>
      <c r="AJ512" s="410"/>
      <c r="AK512" s="410"/>
      <c r="AL512" s="410"/>
      <c r="AM512" s="410"/>
      <c r="AN512" s="410"/>
      <c r="AO512" s="410"/>
      <c r="AP512" s="410"/>
      <c r="AQ512" s="410"/>
      <c r="AR512" s="163"/>
      <c r="AS512" s="411"/>
    </row>
    <row r="513" spans="26:45">
      <c r="Z513" s="410"/>
      <c r="AA513" s="410"/>
      <c r="AB513" s="410"/>
      <c r="AC513" s="410"/>
      <c r="AD513" s="410"/>
      <c r="AE513" s="410"/>
      <c r="AF513" s="410"/>
      <c r="AG513" s="410"/>
      <c r="AH513" s="410"/>
      <c r="AI513" s="410"/>
      <c r="AJ513" s="410"/>
      <c r="AK513" s="410"/>
      <c r="AL513" s="410"/>
      <c r="AM513" s="410"/>
      <c r="AN513" s="410"/>
      <c r="AO513" s="410"/>
      <c r="AP513" s="410"/>
      <c r="AQ513" s="410"/>
      <c r="AR513" s="163"/>
      <c r="AS513" s="411"/>
    </row>
    <row r="514" spans="26:45">
      <c r="Z514" s="410"/>
      <c r="AA514" s="410"/>
      <c r="AB514" s="410"/>
      <c r="AC514" s="410"/>
      <c r="AD514" s="410"/>
      <c r="AE514" s="410"/>
      <c r="AF514" s="410"/>
      <c r="AG514" s="410"/>
      <c r="AH514" s="410"/>
      <c r="AI514" s="410"/>
      <c r="AJ514" s="410"/>
      <c r="AK514" s="410"/>
      <c r="AL514" s="410"/>
      <c r="AM514" s="410"/>
      <c r="AN514" s="410"/>
      <c r="AO514" s="410"/>
      <c r="AP514" s="410"/>
      <c r="AQ514" s="410"/>
      <c r="AR514" s="163"/>
      <c r="AS514" s="411"/>
    </row>
    <row r="515" spans="26:45">
      <c r="Z515" s="410"/>
      <c r="AA515" s="410"/>
      <c r="AB515" s="410"/>
      <c r="AC515" s="410"/>
      <c r="AD515" s="410"/>
      <c r="AE515" s="410"/>
      <c r="AF515" s="410"/>
      <c r="AG515" s="410"/>
      <c r="AH515" s="410"/>
      <c r="AI515" s="410"/>
      <c r="AJ515" s="410"/>
      <c r="AK515" s="410"/>
      <c r="AL515" s="410"/>
      <c r="AM515" s="410"/>
      <c r="AN515" s="410"/>
      <c r="AO515" s="410"/>
      <c r="AP515" s="410"/>
      <c r="AQ515" s="410"/>
      <c r="AR515" s="163"/>
      <c r="AS515" s="411"/>
    </row>
    <row r="516" spans="26:45">
      <c r="Z516" s="410"/>
      <c r="AA516" s="410"/>
      <c r="AB516" s="410"/>
      <c r="AC516" s="410"/>
      <c r="AD516" s="410"/>
      <c r="AE516" s="410"/>
      <c r="AF516" s="410"/>
      <c r="AG516" s="410"/>
      <c r="AH516" s="410"/>
      <c r="AI516" s="410"/>
      <c r="AJ516" s="410"/>
      <c r="AK516" s="410"/>
      <c r="AL516" s="410"/>
      <c r="AM516" s="410"/>
      <c r="AN516" s="410"/>
      <c r="AO516" s="410"/>
      <c r="AP516" s="410"/>
      <c r="AQ516" s="410"/>
      <c r="AR516" s="163"/>
      <c r="AS516" s="411"/>
    </row>
    <row r="517" spans="26:45">
      <c r="Z517" s="410"/>
      <c r="AA517" s="410"/>
      <c r="AB517" s="410"/>
      <c r="AC517" s="410"/>
      <c r="AD517" s="410"/>
      <c r="AE517" s="410"/>
      <c r="AF517" s="410"/>
      <c r="AG517" s="410"/>
      <c r="AH517" s="410"/>
      <c r="AI517" s="410"/>
      <c r="AJ517" s="410"/>
      <c r="AK517" s="410"/>
      <c r="AL517" s="410"/>
      <c r="AM517" s="410"/>
      <c r="AN517" s="410"/>
      <c r="AO517" s="410"/>
      <c r="AP517" s="410"/>
      <c r="AQ517" s="410"/>
      <c r="AR517" s="163"/>
      <c r="AS517" s="411"/>
    </row>
    <row r="518" spans="26:45">
      <c r="Z518" s="410"/>
      <c r="AA518" s="410"/>
      <c r="AB518" s="410"/>
      <c r="AC518" s="410"/>
      <c r="AD518" s="410"/>
      <c r="AE518" s="410"/>
      <c r="AF518" s="410"/>
      <c r="AG518" s="410"/>
      <c r="AH518" s="410"/>
      <c r="AI518" s="410"/>
      <c r="AJ518" s="410"/>
      <c r="AK518" s="410"/>
      <c r="AL518" s="410"/>
      <c r="AM518" s="410"/>
      <c r="AN518" s="410"/>
      <c r="AO518" s="410"/>
      <c r="AP518" s="410"/>
      <c r="AQ518" s="410"/>
      <c r="AR518" s="163"/>
      <c r="AS518" s="411"/>
    </row>
    <row r="519" spans="26:45">
      <c r="Z519" s="410"/>
      <c r="AA519" s="410"/>
      <c r="AB519" s="410"/>
      <c r="AC519" s="410"/>
      <c r="AD519" s="410"/>
      <c r="AE519" s="410"/>
      <c r="AF519" s="410"/>
      <c r="AG519" s="410"/>
      <c r="AH519" s="410"/>
      <c r="AI519" s="410"/>
      <c r="AJ519" s="410"/>
      <c r="AK519" s="410"/>
      <c r="AL519" s="410"/>
      <c r="AM519" s="410"/>
      <c r="AN519" s="410"/>
      <c r="AO519" s="410"/>
      <c r="AP519" s="410"/>
      <c r="AQ519" s="410"/>
      <c r="AR519" s="163"/>
      <c r="AS519" s="411"/>
    </row>
    <row r="520" spans="26:45">
      <c r="Z520" s="410"/>
      <c r="AA520" s="410"/>
      <c r="AB520" s="410"/>
      <c r="AC520" s="410"/>
      <c r="AD520" s="410"/>
      <c r="AE520" s="410"/>
      <c r="AF520" s="410"/>
      <c r="AG520" s="410"/>
      <c r="AH520" s="410"/>
      <c r="AI520" s="410"/>
      <c r="AJ520" s="410"/>
      <c r="AK520" s="410"/>
      <c r="AL520" s="410"/>
      <c r="AM520" s="410"/>
      <c r="AN520" s="410"/>
      <c r="AO520" s="410"/>
      <c r="AP520" s="410"/>
      <c r="AQ520" s="410"/>
      <c r="AR520" s="163"/>
      <c r="AS520" s="411"/>
    </row>
    <row r="521" spans="26:45">
      <c r="Z521" s="410"/>
      <c r="AA521" s="410"/>
      <c r="AB521" s="410"/>
      <c r="AC521" s="410"/>
      <c r="AD521" s="410"/>
      <c r="AE521" s="410"/>
      <c r="AF521" s="410"/>
      <c r="AG521" s="410"/>
      <c r="AH521" s="410"/>
      <c r="AI521" s="410"/>
      <c r="AJ521" s="410"/>
      <c r="AK521" s="410"/>
      <c r="AL521" s="410"/>
      <c r="AM521" s="410"/>
      <c r="AN521" s="410"/>
      <c r="AO521" s="410"/>
      <c r="AP521" s="410"/>
      <c r="AQ521" s="410"/>
      <c r="AR521" s="163"/>
      <c r="AS521" s="411"/>
    </row>
    <row r="522" spans="26:45">
      <c r="Z522" s="410"/>
      <c r="AA522" s="410"/>
      <c r="AB522" s="410"/>
      <c r="AC522" s="410"/>
      <c r="AD522" s="410"/>
      <c r="AE522" s="410"/>
      <c r="AF522" s="410"/>
      <c r="AG522" s="410"/>
      <c r="AH522" s="410"/>
      <c r="AI522" s="410"/>
      <c r="AJ522" s="410"/>
      <c r="AK522" s="410"/>
      <c r="AL522" s="410"/>
      <c r="AM522" s="410"/>
      <c r="AN522" s="410"/>
      <c r="AO522" s="410"/>
      <c r="AP522" s="410"/>
      <c r="AQ522" s="410"/>
      <c r="AR522" s="163"/>
      <c r="AS522" s="411"/>
    </row>
    <row r="523" spans="26:45">
      <c r="Z523" s="410"/>
      <c r="AA523" s="410"/>
      <c r="AB523" s="410"/>
      <c r="AC523" s="410"/>
      <c r="AD523" s="410"/>
      <c r="AE523" s="410"/>
      <c r="AF523" s="410"/>
      <c r="AG523" s="410"/>
      <c r="AH523" s="410"/>
      <c r="AI523" s="410"/>
      <c r="AJ523" s="410"/>
      <c r="AK523" s="410"/>
      <c r="AL523" s="410"/>
      <c r="AM523" s="410"/>
      <c r="AN523" s="410"/>
      <c r="AO523" s="410"/>
      <c r="AP523" s="410"/>
      <c r="AQ523" s="410"/>
      <c r="AR523" s="163"/>
      <c r="AS523" s="411"/>
    </row>
    <row r="524" spans="26:45">
      <c r="Z524" s="410"/>
      <c r="AA524" s="410"/>
      <c r="AB524" s="410"/>
      <c r="AC524" s="410"/>
      <c r="AD524" s="410"/>
      <c r="AE524" s="410"/>
      <c r="AF524" s="410"/>
      <c r="AG524" s="410"/>
      <c r="AH524" s="410"/>
      <c r="AI524" s="410"/>
      <c r="AJ524" s="410"/>
      <c r="AK524" s="410"/>
      <c r="AL524" s="410"/>
      <c r="AM524" s="410"/>
      <c r="AN524" s="410"/>
      <c r="AO524" s="410"/>
      <c r="AP524" s="410"/>
      <c r="AQ524" s="410"/>
      <c r="AR524" s="163"/>
      <c r="AS524" s="411"/>
    </row>
    <row r="525" spans="26:45">
      <c r="Z525" s="410"/>
      <c r="AA525" s="410"/>
      <c r="AB525" s="410"/>
      <c r="AC525" s="410"/>
      <c r="AD525" s="410"/>
      <c r="AE525" s="410"/>
      <c r="AF525" s="410"/>
      <c r="AG525" s="410"/>
      <c r="AH525" s="410"/>
      <c r="AI525" s="410"/>
      <c r="AJ525" s="410"/>
      <c r="AK525" s="410"/>
      <c r="AL525" s="410"/>
      <c r="AM525" s="410"/>
      <c r="AN525" s="410"/>
      <c r="AO525" s="410"/>
      <c r="AP525" s="410"/>
      <c r="AQ525" s="410"/>
      <c r="AR525" s="163"/>
      <c r="AS525" s="411"/>
    </row>
    <row r="526" spans="26:45">
      <c r="Z526" s="410"/>
      <c r="AA526" s="410"/>
      <c r="AB526" s="410"/>
      <c r="AC526" s="410"/>
      <c r="AD526" s="410"/>
      <c r="AE526" s="410"/>
      <c r="AF526" s="410"/>
      <c r="AG526" s="410"/>
      <c r="AH526" s="410"/>
      <c r="AI526" s="410"/>
      <c r="AJ526" s="410"/>
      <c r="AK526" s="410"/>
      <c r="AL526" s="410"/>
      <c r="AM526" s="410"/>
      <c r="AN526" s="410"/>
      <c r="AO526" s="410"/>
      <c r="AP526" s="410"/>
      <c r="AQ526" s="410"/>
      <c r="AR526" s="163"/>
      <c r="AS526" s="411"/>
    </row>
    <row r="527" spans="26:45">
      <c r="Z527" s="410"/>
      <c r="AA527" s="410"/>
      <c r="AB527" s="410"/>
      <c r="AC527" s="410"/>
      <c r="AD527" s="410"/>
      <c r="AE527" s="410"/>
      <c r="AF527" s="410"/>
      <c r="AG527" s="410"/>
      <c r="AH527" s="410"/>
      <c r="AI527" s="410"/>
      <c r="AJ527" s="410"/>
      <c r="AK527" s="410"/>
      <c r="AL527" s="410"/>
      <c r="AM527" s="410"/>
      <c r="AN527" s="410"/>
      <c r="AO527" s="410"/>
      <c r="AP527" s="410"/>
      <c r="AQ527" s="410"/>
      <c r="AR527" s="163"/>
      <c r="AS527" s="411"/>
    </row>
    <row r="528" spans="26:45">
      <c r="Z528" s="410"/>
      <c r="AA528" s="410"/>
      <c r="AB528" s="410"/>
      <c r="AC528" s="410"/>
      <c r="AD528" s="410"/>
      <c r="AE528" s="410"/>
      <c r="AF528" s="410"/>
      <c r="AG528" s="410"/>
      <c r="AH528" s="410"/>
      <c r="AI528" s="410"/>
      <c r="AJ528" s="410"/>
      <c r="AK528" s="410"/>
      <c r="AL528" s="410"/>
      <c r="AM528" s="410"/>
      <c r="AN528" s="410"/>
      <c r="AO528" s="410"/>
      <c r="AP528" s="410"/>
      <c r="AQ528" s="410"/>
      <c r="AR528" s="163"/>
      <c r="AS528" s="411"/>
    </row>
    <row r="529" spans="26:45">
      <c r="Z529" s="410"/>
      <c r="AA529" s="410"/>
      <c r="AB529" s="410"/>
      <c r="AC529" s="410"/>
      <c r="AD529" s="410"/>
      <c r="AE529" s="410"/>
      <c r="AF529" s="410"/>
      <c r="AG529" s="410"/>
      <c r="AH529" s="410"/>
      <c r="AI529" s="410"/>
      <c r="AJ529" s="410"/>
      <c r="AK529" s="410"/>
      <c r="AL529" s="410"/>
      <c r="AM529" s="410"/>
      <c r="AN529" s="410"/>
      <c r="AO529" s="410"/>
      <c r="AP529" s="410"/>
      <c r="AQ529" s="410"/>
      <c r="AR529" s="163"/>
      <c r="AS529" s="411"/>
    </row>
    <row r="530" spans="26:45">
      <c r="Z530" s="410"/>
      <c r="AA530" s="410"/>
      <c r="AB530" s="410"/>
      <c r="AC530" s="410"/>
      <c r="AD530" s="410"/>
      <c r="AE530" s="410"/>
      <c r="AF530" s="410"/>
      <c r="AG530" s="410"/>
      <c r="AH530" s="410"/>
      <c r="AI530" s="410"/>
      <c r="AJ530" s="410"/>
      <c r="AK530" s="410"/>
      <c r="AL530" s="410"/>
      <c r="AM530" s="410"/>
      <c r="AN530" s="410"/>
      <c r="AO530" s="410"/>
      <c r="AP530" s="410"/>
      <c r="AQ530" s="410"/>
      <c r="AR530" s="163"/>
      <c r="AS530" s="411"/>
    </row>
    <row r="531" spans="26:45">
      <c r="Z531" s="410"/>
      <c r="AA531" s="410"/>
      <c r="AB531" s="410"/>
      <c r="AC531" s="410"/>
      <c r="AD531" s="410"/>
      <c r="AE531" s="410"/>
      <c r="AF531" s="410"/>
      <c r="AG531" s="410"/>
      <c r="AH531" s="410"/>
      <c r="AI531" s="410"/>
      <c r="AJ531" s="410"/>
      <c r="AK531" s="410"/>
      <c r="AL531" s="410"/>
      <c r="AM531" s="410"/>
      <c r="AN531" s="410"/>
      <c r="AO531" s="410"/>
      <c r="AP531" s="410"/>
      <c r="AQ531" s="410"/>
      <c r="AR531" s="163"/>
      <c r="AS531" s="411"/>
    </row>
    <row r="532" spans="26:45">
      <c r="Z532" s="410"/>
      <c r="AA532" s="410"/>
      <c r="AB532" s="410"/>
      <c r="AC532" s="410"/>
      <c r="AD532" s="410"/>
      <c r="AE532" s="410"/>
      <c r="AF532" s="410"/>
      <c r="AG532" s="410"/>
      <c r="AH532" s="410"/>
      <c r="AI532" s="410"/>
      <c r="AJ532" s="410"/>
      <c r="AK532" s="410"/>
      <c r="AL532" s="410"/>
      <c r="AM532" s="410"/>
      <c r="AN532" s="410"/>
      <c r="AO532" s="410"/>
      <c r="AP532" s="410"/>
      <c r="AQ532" s="410"/>
      <c r="AR532" s="163"/>
      <c r="AS532" s="411"/>
    </row>
    <row r="533" spans="26:45">
      <c r="Z533" s="410"/>
      <c r="AA533" s="410"/>
      <c r="AB533" s="410"/>
      <c r="AC533" s="410"/>
      <c r="AD533" s="410"/>
      <c r="AE533" s="410"/>
      <c r="AF533" s="410"/>
      <c r="AG533" s="410"/>
      <c r="AH533" s="410"/>
      <c r="AI533" s="410"/>
      <c r="AJ533" s="410"/>
      <c r="AK533" s="410"/>
      <c r="AL533" s="410"/>
      <c r="AM533" s="410"/>
      <c r="AN533" s="410"/>
      <c r="AO533" s="410"/>
      <c r="AP533" s="410"/>
      <c r="AQ533" s="410"/>
      <c r="AR533" s="163"/>
      <c r="AS533" s="411"/>
    </row>
    <row r="534" spans="26:45">
      <c r="Z534" s="410"/>
      <c r="AA534" s="410"/>
      <c r="AB534" s="410"/>
      <c r="AC534" s="410"/>
      <c r="AD534" s="410"/>
      <c r="AE534" s="410"/>
      <c r="AF534" s="410"/>
      <c r="AG534" s="410"/>
      <c r="AH534" s="410"/>
      <c r="AI534" s="410"/>
      <c r="AJ534" s="410"/>
      <c r="AK534" s="410"/>
      <c r="AL534" s="410"/>
      <c r="AM534" s="410"/>
      <c r="AN534" s="410"/>
      <c r="AO534" s="410"/>
      <c r="AP534" s="410"/>
      <c r="AQ534" s="410"/>
      <c r="AR534" s="163"/>
      <c r="AS534" s="411"/>
    </row>
    <row r="535" spans="26:45">
      <c r="Z535" s="410"/>
      <c r="AA535" s="410"/>
      <c r="AB535" s="410"/>
      <c r="AC535" s="410"/>
      <c r="AD535" s="410"/>
      <c r="AE535" s="410"/>
      <c r="AF535" s="410"/>
      <c r="AG535" s="410"/>
      <c r="AH535" s="410"/>
      <c r="AI535" s="410"/>
      <c r="AJ535" s="410"/>
      <c r="AK535" s="410"/>
      <c r="AL535" s="410"/>
      <c r="AM535" s="410"/>
      <c r="AN535" s="410"/>
      <c r="AO535" s="410"/>
      <c r="AP535" s="410"/>
      <c r="AQ535" s="410"/>
      <c r="AR535" s="163"/>
      <c r="AS535" s="411"/>
    </row>
    <row r="536" spans="26:45">
      <c r="Z536" s="410"/>
      <c r="AA536" s="410"/>
      <c r="AB536" s="410"/>
      <c r="AC536" s="410"/>
      <c r="AD536" s="410"/>
      <c r="AE536" s="410"/>
      <c r="AF536" s="410"/>
      <c r="AG536" s="410"/>
      <c r="AH536" s="410"/>
      <c r="AI536" s="410"/>
      <c r="AJ536" s="410"/>
      <c r="AK536" s="410"/>
      <c r="AL536" s="410"/>
      <c r="AM536" s="410"/>
      <c r="AN536" s="410"/>
      <c r="AO536" s="410"/>
      <c r="AP536" s="410"/>
      <c r="AQ536" s="410"/>
      <c r="AR536" s="163"/>
      <c r="AS536" s="411"/>
    </row>
    <row r="537" spans="26:45">
      <c r="Z537" s="410"/>
      <c r="AA537" s="410"/>
      <c r="AB537" s="410"/>
      <c r="AC537" s="410"/>
      <c r="AD537" s="410"/>
      <c r="AE537" s="410"/>
      <c r="AF537" s="410"/>
      <c r="AG537" s="410"/>
      <c r="AH537" s="410"/>
      <c r="AI537" s="410"/>
      <c r="AJ537" s="410"/>
      <c r="AK537" s="410"/>
      <c r="AL537" s="410"/>
      <c r="AM537" s="410"/>
      <c r="AN537" s="410"/>
      <c r="AO537" s="410"/>
      <c r="AP537" s="410"/>
      <c r="AQ537" s="410"/>
      <c r="AR537" s="163"/>
      <c r="AS537" s="411"/>
    </row>
    <row r="538" spans="26:45">
      <c r="Z538" s="410"/>
      <c r="AA538" s="410"/>
      <c r="AB538" s="410"/>
      <c r="AC538" s="410"/>
      <c r="AD538" s="410"/>
      <c r="AE538" s="410"/>
      <c r="AF538" s="410"/>
      <c r="AG538" s="410"/>
      <c r="AH538" s="410"/>
      <c r="AI538" s="410"/>
      <c r="AJ538" s="410"/>
      <c r="AK538" s="410"/>
      <c r="AL538" s="410"/>
      <c r="AM538" s="410"/>
      <c r="AN538" s="410"/>
      <c r="AO538" s="410"/>
      <c r="AP538" s="410"/>
      <c r="AQ538" s="410"/>
      <c r="AR538" s="163"/>
      <c r="AS538" s="411"/>
    </row>
    <row r="539" spans="26:45">
      <c r="Z539" s="410"/>
      <c r="AA539" s="410"/>
      <c r="AB539" s="410"/>
      <c r="AC539" s="410"/>
      <c r="AD539" s="410"/>
      <c r="AE539" s="410"/>
      <c r="AF539" s="410"/>
      <c r="AG539" s="410"/>
      <c r="AH539" s="410"/>
      <c r="AI539" s="410"/>
      <c r="AJ539" s="410"/>
      <c r="AK539" s="410"/>
      <c r="AL539" s="410"/>
      <c r="AM539" s="410"/>
      <c r="AN539" s="410"/>
      <c r="AO539" s="410"/>
      <c r="AP539" s="410"/>
      <c r="AQ539" s="410"/>
      <c r="AR539" s="163"/>
      <c r="AS539" s="411"/>
    </row>
    <row r="540" spans="26:45">
      <c r="Z540" s="410"/>
      <c r="AA540" s="410"/>
      <c r="AB540" s="410"/>
      <c r="AC540" s="410"/>
      <c r="AD540" s="410"/>
      <c r="AE540" s="410"/>
      <c r="AF540" s="410"/>
      <c r="AG540" s="410"/>
      <c r="AH540" s="410"/>
      <c r="AI540" s="410"/>
      <c r="AJ540" s="410"/>
      <c r="AK540" s="410"/>
      <c r="AL540" s="410"/>
      <c r="AM540" s="410"/>
      <c r="AN540" s="410"/>
      <c r="AO540" s="410"/>
      <c r="AP540" s="410"/>
      <c r="AQ540" s="410"/>
      <c r="AR540" s="163"/>
      <c r="AS540" s="411"/>
    </row>
    <row r="541" spans="26:45">
      <c r="Z541" s="410"/>
      <c r="AA541" s="410"/>
      <c r="AB541" s="410"/>
      <c r="AC541" s="410"/>
      <c r="AD541" s="410"/>
      <c r="AE541" s="410"/>
      <c r="AF541" s="410"/>
      <c r="AG541" s="410"/>
      <c r="AH541" s="410"/>
      <c r="AI541" s="410"/>
      <c r="AJ541" s="410"/>
      <c r="AK541" s="410"/>
      <c r="AL541" s="410"/>
      <c r="AM541" s="410"/>
      <c r="AN541" s="410"/>
      <c r="AO541" s="410"/>
      <c r="AP541" s="410"/>
      <c r="AQ541" s="410"/>
      <c r="AR541" s="163"/>
      <c r="AS541" s="411"/>
    </row>
    <row r="542" spans="26:45">
      <c r="Z542" s="410"/>
      <c r="AA542" s="410"/>
      <c r="AB542" s="410"/>
      <c r="AC542" s="410"/>
      <c r="AD542" s="410"/>
      <c r="AE542" s="410"/>
      <c r="AF542" s="410"/>
      <c r="AG542" s="410"/>
      <c r="AH542" s="410"/>
      <c r="AI542" s="410"/>
      <c r="AJ542" s="410"/>
      <c r="AK542" s="410"/>
      <c r="AL542" s="410"/>
      <c r="AM542" s="410"/>
      <c r="AN542" s="410"/>
      <c r="AO542" s="410"/>
      <c r="AP542" s="410"/>
      <c r="AQ542" s="410"/>
      <c r="AR542" s="163"/>
      <c r="AS542" s="411"/>
    </row>
    <row r="543" spans="26:45">
      <c r="Z543" s="410"/>
      <c r="AA543" s="410"/>
      <c r="AB543" s="410"/>
      <c r="AC543" s="410"/>
      <c r="AD543" s="410"/>
      <c r="AE543" s="410"/>
      <c r="AF543" s="410"/>
      <c r="AG543" s="410"/>
      <c r="AH543" s="410"/>
      <c r="AI543" s="410"/>
      <c r="AJ543" s="410"/>
      <c r="AK543" s="410"/>
      <c r="AL543" s="410"/>
      <c r="AM543" s="410"/>
      <c r="AN543" s="410"/>
      <c r="AO543" s="410"/>
      <c r="AP543" s="410"/>
      <c r="AQ543" s="410"/>
      <c r="AR543" s="163"/>
      <c r="AS543" s="411"/>
    </row>
    <row r="544" spans="26:45">
      <c r="Z544" s="410"/>
      <c r="AA544" s="410"/>
      <c r="AB544" s="410"/>
      <c r="AC544" s="410"/>
      <c r="AD544" s="410"/>
      <c r="AE544" s="410"/>
      <c r="AF544" s="410"/>
      <c r="AG544" s="410"/>
      <c r="AH544" s="410"/>
      <c r="AI544" s="410"/>
      <c r="AJ544" s="410"/>
      <c r="AK544" s="410"/>
      <c r="AL544" s="410"/>
      <c r="AM544" s="410"/>
      <c r="AN544" s="410"/>
      <c r="AO544" s="410"/>
      <c r="AP544" s="410"/>
      <c r="AQ544" s="410"/>
      <c r="AR544" s="163"/>
      <c r="AS544" s="411"/>
    </row>
    <row r="545" spans="26:45">
      <c r="Z545" s="410"/>
      <c r="AA545" s="410"/>
      <c r="AB545" s="410"/>
      <c r="AC545" s="410"/>
      <c r="AD545" s="410"/>
      <c r="AE545" s="410"/>
      <c r="AF545" s="410"/>
      <c r="AG545" s="410"/>
      <c r="AH545" s="410"/>
      <c r="AI545" s="410"/>
      <c r="AJ545" s="410"/>
      <c r="AK545" s="410"/>
      <c r="AL545" s="410"/>
      <c r="AM545" s="410"/>
      <c r="AN545" s="410"/>
      <c r="AO545" s="410"/>
      <c r="AP545" s="410"/>
      <c r="AQ545" s="410"/>
      <c r="AR545" s="163"/>
      <c r="AS545" s="411"/>
    </row>
    <row r="546" spans="26:45">
      <c r="Z546" s="410"/>
      <c r="AA546" s="410"/>
      <c r="AB546" s="410"/>
      <c r="AC546" s="410"/>
      <c r="AD546" s="410"/>
      <c r="AE546" s="410"/>
      <c r="AF546" s="410"/>
      <c r="AG546" s="410"/>
      <c r="AH546" s="410"/>
      <c r="AI546" s="410"/>
      <c r="AJ546" s="410"/>
      <c r="AK546" s="410"/>
      <c r="AL546" s="410"/>
      <c r="AM546" s="410"/>
      <c r="AN546" s="410"/>
      <c r="AO546" s="410"/>
      <c r="AP546" s="410"/>
      <c r="AQ546" s="410"/>
      <c r="AR546" s="163"/>
      <c r="AS546" s="411"/>
    </row>
    <row r="547" spans="26:45">
      <c r="Z547" s="410"/>
      <c r="AA547" s="410"/>
      <c r="AB547" s="410"/>
      <c r="AC547" s="410"/>
      <c r="AD547" s="410"/>
      <c r="AE547" s="410"/>
      <c r="AF547" s="410"/>
      <c r="AG547" s="410"/>
      <c r="AH547" s="410"/>
      <c r="AI547" s="410"/>
      <c r="AJ547" s="410"/>
      <c r="AK547" s="410"/>
      <c r="AL547" s="410"/>
      <c r="AM547" s="410"/>
      <c r="AN547" s="410"/>
      <c r="AO547" s="410"/>
      <c r="AP547" s="410"/>
      <c r="AQ547" s="410"/>
      <c r="AR547" s="163"/>
      <c r="AS547" s="411"/>
    </row>
    <row r="548" spans="26:45">
      <c r="Z548" s="410"/>
      <c r="AA548" s="410"/>
      <c r="AB548" s="410"/>
      <c r="AC548" s="410"/>
      <c r="AD548" s="410"/>
      <c r="AE548" s="410"/>
      <c r="AF548" s="410"/>
      <c r="AG548" s="410"/>
      <c r="AH548" s="410"/>
      <c r="AI548" s="410"/>
      <c r="AJ548" s="410"/>
      <c r="AK548" s="410"/>
      <c r="AL548" s="410"/>
      <c r="AM548" s="410"/>
      <c r="AN548" s="410"/>
      <c r="AO548" s="410"/>
      <c r="AP548" s="410"/>
      <c r="AQ548" s="410"/>
      <c r="AR548" s="163"/>
      <c r="AS548" s="411"/>
    </row>
    <row r="549" spans="26:45">
      <c r="Z549" s="410"/>
      <c r="AA549" s="410"/>
      <c r="AB549" s="410"/>
      <c r="AC549" s="410"/>
      <c r="AD549" s="410"/>
      <c r="AE549" s="410"/>
      <c r="AF549" s="410"/>
      <c r="AG549" s="410"/>
      <c r="AH549" s="410"/>
      <c r="AI549" s="410"/>
      <c r="AJ549" s="410"/>
      <c r="AK549" s="410"/>
      <c r="AL549" s="410"/>
      <c r="AM549" s="410"/>
      <c r="AN549" s="410"/>
      <c r="AO549" s="410"/>
      <c r="AP549" s="410"/>
      <c r="AQ549" s="410"/>
      <c r="AR549" s="163"/>
      <c r="AS549" s="411"/>
    </row>
    <row r="550" spans="26:45">
      <c r="Z550" s="410"/>
      <c r="AA550" s="410"/>
      <c r="AB550" s="410"/>
      <c r="AC550" s="410"/>
      <c r="AD550" s="410"/>
      <c r="AE550" s="410"/>
      <c r="AF550" s="410"/>
      <c r="AG550" s="410"/>
      <c r="AH550" s="410"/>
      <c r="AI550" s="410"/>
      <c r="AJ550" s="410"/>
      <c r="AK550" s="410"/>
      <c r="AL550" s="410"/>
      <c r="AM550" s="410"/>
      <c r="AN550" s="410"/>
      <c r="AO550" s="410"/>
      <c r="AP550" s="410"/>
      <c r="AQ550" s="410"/>
      <c r="AR550" s="163"/>
      <c r="AS550" s="411"/>
    </row>
    <row r="551" spans="26:45">
      <c r="Z551" s="410"/>
      <c r="AA551" s="410"/>
      <c r="AB551" s="410"/>
      <c r="AC551" s="410"/>
      <c r="AD551" s="410"/>
      <c r="AE551" s="410"/>
      <c r="AF551" s="410"/>
      <c r="AG551" s="410"/>
      <c r="AH551" s="410"/>
      <c r="AI551" s="410"/>
      <c r="AJ551" s="410"/>
      <c r="AK551" s="410"/>
      <c r="AL551" s="410"/>
      <c r="AM551" s="410"/>
      <c r="AN551" s="410"/>
      <c r="AO551" s="410"/>
      <c r="AP551" s="410"/>
      <c r="AQ551" s="410"/>
      <c r="AR551" s="163"/>
      <c r="AS551" s="411"/>
    </row>
    <row r="552" spans="26:45">
      <c r="Z552" s="410"/>
      <c r="AA552" s="410"/>
      <c r="AB552" s="410"/>
      <c r="AC552" s="410"/>
      <c r="AD552" s="410"/>
      <c r="AE552" s="410"/>
      <c r="AF552" s="410"/>
      <c r="AG552" s="410"/>
      <c r="AH552" s="410"/>
      <c r="AI552" s="410"/>
      <c r="AJ552" s="410"/>
      <c r="AK552" s="410"/>
      <c r="AL552" s="410"/>
      <c r="AM552" s="410"/>
      <c r="AN552" s="410"/>
      <c r="AO552" s="410"/>
      <c r="AP552" s="410"/>
      <c r="AQ552" s="410"/>
      <c r="AR552" s="163"/>
      <c r="AS552" s="411"/>
    </row>
    <row r="553" spans="26:45">
      <c r="Z553" s="410"/>
      <c r="AA553" s="410"/>
      <c r="AB553" s="410"/>
      <c r="AC553" s="410"/>
      <c r="AD553" s="410"/>
      <c r="AE553" s="410"/>
      <c r="AF553" s="410"/>
      <c r="AG553" s="410"/>
      <c r="AH553" s="410"/>
      <c r="AI553" s="410"/>
      <c r="AJ553" s="410"/>
      <c r="AK553" s="410"/>
      <c r="AL553" s="410"/>
      <c r="AM553" s="410"/>
      <c r="AN553" s="410"/>
      <c r="AO553" s="410"/>
      <c r="AP553" s="410"/>
      <c r="AQ553" s="410"/>
      <c r="AR553" s="163"/>
      <c r="AS553" s="411"/>
    </row>
    <row r="554" spans="26:45">
      <c r="Z554" s="410"/>
      <c r="AA554" s="410"/>
      <c r="AB554" s="410"/>
      <c r="AC554" s="410"/>
      <c r="AD554" s="410"/>
      <c r="AE554" s="410"/>
      <c r="AF554" s="410"/>
      <c r="AG554" s="410"/>
      <c r="AH554" s="410"/>
      <c r="AI554" s="410"/>
      <c r="AJ554" s="410"/>
      <c r="AK554" s="410"/>
      <c r="AL554" s="410"/>
      <c r="AM554" s="410"/>
      <c r="AN554" s="410"/>
      <c r="AO554" s="410"/>
      <c r="AP554" s="410"/>
      <c r="AQ554" s="410"/>
      <c r="AR554" s="163"/>
      <c r="AS554" s="411"/>
    </row>
    <row r="555" spans="26:45">
      <c r="Z555" s="410"/>
      <c r="AA555" s="410"/>
      <c r="AB555" s="410"/>
      <c r="AC555" s="410"/>
      <c r="AD555" s="410"/>
      <c r="AE555" s="410"/>
      <c r="AF555" s="410"/>
      <c r="AG555" s="410"/>
      <c r="AH555" s="410"/>
      <c r="AI555" s="410"/>
      <c r="AJ555" s="410"/>
      <c r="AK555" s="410"/>
      <c r="AL555" s="410"/>
      <c r="AM555" s="410"/>
      <c r="AN555" s="410"/>
      <c r="AO555" s="410"/>
      <c r="AP555" s="410"/>
      <c r="AQ555" s="410"/>
      <c r="AR555" s="163"/>
      <c r="AS555" s="411"/>
    </row>
    <row r="556" spans="26:45">
      <c r="Z556" s="410"/>
      <c r="AA556" s="410"/>
      <c r="AB556" s="410"/>
      <c r="AC556" s="410"/>
      <c r="AD556" s="410"/>
      <c r="AE556" s="410"/>
      <c r="AF556" s="410"/>
      <c r="AG556" s="410"/>
      <c r="AH556" s="410"/>
      <c r="AI556" s="410"/>
      <c r="AJ556" s="410"/>
      <c r="AK556" s="410"/>
      <c r="AL556" s="410"/>
      <c r="AM556" s="410"/>
      <c r="AN556" s="410"/>
      <c r="AO556" s="410"/>
      <c r="AP556" s="410"/>
      <c r="AQ556" s="410"/>
      <c r="AR556" s="163"/>
      <c r="AS556" s="411"/>
    </row>
    <row r="557" spans="26:45">
      <c r="Z557" s="410"/>
      <c r="AA557" s="410"/>
      <c r="AB557" s="410"/>
      <c r="AC557" s="410"/>
      <c r="AD557" s="410"/>
      <c r="AE557" s="410"/>
      <c r="AF557" s="410"/>
      <c r="AG557" s="410"/>
      <c r="AH557" s="410"/>
      <c r="AI557" s="410"/>
      <c r="AJ557" s="410"/>
      <c r="AK557" s="410"/>
      <c r="AL557" s="410"/>
      <c r="AM557" s="410"/>
      <c r="AN557" s="410"/>
      <c r="AO557" s="410"/>
      <c r="AP557" s="410"/>
      <c r="AQ557" s="410"/>
      <c r="AR557" s="163"/>
      <c r="AS557" s="411"/>
    </row>
    <row r="558" spans="26:45">
      <c r="Z558" s="410"/>
      <c r="AA558" s="410"/>
      <c r="AB558" s="410"/>
      <c r="AC558" s="410"/>
      <c r="AD558" s="410"/>
      <c r="AE558" s="410"/>
      <c r="AF558" s="410"/>
      <c r="AG558" s="410"/>
      <c r="AH558" s="410"/>
      <c r="AI558" s="410"/>
      <c r="AJ558" s="410"/>
      <c r="AK558" s="410"/>
      <c r="AL558" s="410"/>
      <c r="AM558" s="410"/>
      <c r="AN558" s="410"/>
      <c r="AO558" s="410"/>
      <c r="AP558" s="410"/>
      <c r="AQ558" s="410"/>
      <c r="AR558" s="163"/>
      <c r="AS558" s="411"/>
    </row>
    <row r="559" spans="26:45">
      <c r="Z559" s="410"/>
      <c r="AA559" s="410"/>
      <c r="AB559" s="410"/>
      <c r="AC559" s="410"/>
      <c r="AD559" s="410"/>
      <c r="AE559" s="410"/>
      <c r="AF559" s="410"/>
      <c r="AG559" s="410"/>
      <c r="AH559" s="410"/>
      <c r="AI559" s="410"/>
      <c r="AJ559" s="410"/>
      <c r="AK559" s="410"/>
      <c r="AL559" s="410"/>
      <c r="AM559" s="410"/>
      <c r="AN559" s="410"/>
      <c r="AO559" s="410"/>
      <c r="AP559" s="410"/>
      <c r="AQ559" s="410"/>
      <c r="AR559" s="163"/>
      <c r="AS559" s="411"/>
    </row>
    <row r="560" spans="26:45">
      <c r="Z560" s="410"/>
      <c r="AA560" s="410"/>
      <c r="AB560" s="410"/>
      <c r="AC560" s="410"/>
      <c r="AD560" s="410"/>
      <c r="AE560" s="410"/>
      <c r="AF560" s="410"/>
      <c r="AG560" s="410"/>
      <c r="AH560" s="410"/>
      <c r="AI560" s="410"/>
      <c r="AJ560" s="410"/>
      <c r="AK560" s="410"/>
      <c r="AL560" s="410"/>
      <c r="AM560" s="410"/>
      <c r="AN560" s="410"/>
      <c r="AO560" s="410"/>
      <c r="AP560" s="410"/>
      <c r="AQ560" s="410"/>
      <c r="AR560" s="163"/>
      <c r="AS560" s="411"/>
    </row>
    <row r="561" spans="26:45">
      <c r="Z561" s="410"/>
      <c r="AA561" s="410"/>
      <c r="AB561" s="410"/>
      <c r="AC561" s="410"/>
      <c r="AD561" s="410"/>
      <c r="AE561" s="410"/>
      <c r="AF561" s="410"/>
      <c r="AG561" s="410"/>
      <c r="AH561" s="410"/>
      <c r="AI561" s="410"/>
      <c r="AJ561" s="410"/>
      <c r="AK561" s="410"/>
      <c r="AL561" s="410"/>
      <c r="AM561" s="410"/>
      <c r="AN561" s="410"/>
      <c r="AO561" s="410"/>
      <c r="AP561" s="410"/>
      <c r="AQ561" s="410"/>
      <c r="AR561" s="163"/>
      <c r="AS561" s="411"/>
    </row>
    <row r="562" spans="26:45">
      <c r="Z562" s="410"/>
      <c r="AA562" s="410"/>
      <c r="AB562" s="410"/>
      <c r="AC562" s="410"/>
      <c r="AD562" s="410"/>
      <c r="AE562" s="410"/>
      <c r="AF562" s="410"/>
      <c r="AG562" s="410"/>
      <c r="AH562" s="410"/>
      <c r="AI562" s="410"/>
      <c r="AJ562" s="410"/>
      <c r="AK562" s="410"/>
      <c r="AL562" s="410"/>
      <c r="AM562" s="410"/>
      <c r="AN562" s="410"/>
      <c r="AO562" s="410"/>
      <c r="AP562" s="410"/>
      <c r="AQ562" s="410"/>
      <c r="AR562" s="163"/>
      <c r="AS562" s="411"/>
    </row>
    <row r="563" spans="26:45">
      <c r="Z563" s="410"/>
      <c r="AA563" s="410"/>
      <c r="AB563" s="410"/>
      <c r="AC563" s="410"/>
      <c r="AD563" s="410"/>
      <c r="AE563" s="410"/>
      <c r="AF563" s="410"/>
      <c r="AG563" s="410"/>
      <c r="AH563" s="410"/>
      <c r="AI563" s="410"/>
      <c r="AJ563" s="410"/>
      <c r="AK563" s="410"/>
      <c r="AL563" s="410"/>
      <c r="AM563" s="410"/>
      <c r="AN563" s="410"/>
      <c r="AO563" s="410"/>
      <c r="AP563" s="410"/>
      <c r="AQ563" s="410"/>
      <c r="AR563" s="163"/>
      <c r="AS563" s="411"/>
    </row>
    <row r="564" spans="26:45">
      <c r="Z564" s="410"/>
      <c r="AA564" s="410"/>
      <c r="AB564" s="410"/>
      <c r="AC564" s="410"/>
      <c r="AD564" s="410"/>
      <c r="AE564" s="410"/>
      <c r="AF564" s="410"/>
      <c r="AG564" s="410"/>
      <c r="AH564" s="410"/>
      <c r="AI564" s="410"/>
      <c r="AJ564" s="410"/>
      <c r="AK564" s="410"/>
      <c r="AL564" s="410"/>
      <c r="AM564" s="410"/>
      <c r="AN564" s="410"/>
      <c r="AO564" s="410"/>
      <c r="AP564" s="410"/>
      <c r="AQ564" s="410"/>
      <c r="AR564" s="163"/>
      <c r="AS564" s="411"/>
    </row>
    <row r="565" spans="26:45">
      <c r="Z565" s="410"/>
      <c r="AA565" s="410"/>
      <c r="AB565" s="410"/>
      <c r="AC565" s="410"/>
      <c r="AD565" s="410"/>
      <c r="AE565" s="410"/>
      <c r="AF565" s="410"/>
      <c r="AG565" s="410"/>
      <c r="AH565" s="410"/>
      <c r="AI565" s="410"/>
      <c r="AJ565" s="410"/>
      <c r="AK565" s="410"/>
      <c r="AL565" s="410"/>
      <c r="AM565" s="410"/>
      <c r="AN565" s="410"/>
      <c r="AO565" s="410"/>
      <c r="AP565" s="410"/>
      <c r="AQ565" s="410"/>
      <c r="AR565" s="163"/>
      <c r="AS565" s="411"/>
    </row>
    <row r="566" spans="26:45">
      <c r="Z566" s="410"/>
      <c r="AA566" s="410"/>
      <c r="AB566" s="410"/>
      <c r="AC566" s="410"/>
      <c r="AD566" s="410"/>
      <c r="AE566" s="410"/>
      <c r="AF566" s="410"/>
      <c r="AG566" s="410"/>
      <c r="AH566" s="410"/>
      <c r="AI566" s="410"/>
      <c r="AJ566" s="410"/>
      <c r="AK566" s="410"/>
      <c r="AL566" s="410"/>
      <c r="AM566" s="410"/>
      <c r="AN566" s="410"/>
      <c r="AO566" s="410"/>
      <c r="AP566" s="410"/>
      <c r="AQ566" s="410"/>
      <c r="AR566" s="163"/>
      <c r="AS566" s="411"/>
    </row>
    <row r="567" spans="26:45">
      <c r="Z567" s="410"/>
      <c r="AA567" s="410"/>
      <c r="AB567" s="410"/>
      <c r="AC567" s="410"/>
      <c r="AD567" s="410"/>
      <c r="AE567" s="410"/>
      <c r="AF567" s="410"/>
      <c r="AG567" s="410"/>
      <c r="AH567" s="410"/>
      <c r="AI567" s="410"/>
      <c r="AJ567" s="410"/>
      <c r="AK567" s="410"/>
      <c r="AL567" s="410"/>
      <c r="AM567" s="410"/>
      <c r="AN567" s="410"/>
      <c r="AO567" s="410"/>
      <c r="AP567" s="410"/>
      <c r="AQ567" s="410"/>
      <c r="AR567" s="163"/>
      <c r="AS567" s="411"/>
    </row>
    <row r="568" spans="26:45">
      <c r="Z568" s="410"/>
      <c r="AA568" s="410"/>
      <c r="AB568" s="410"/>
      <c r="AC568" s="410"/>
      <c r="AD568" s="410"/>
      <c r="AE568" s="410"/>
      <c r="AF568" s="410"/>
      <c r="AG568" s="410"/>
      <c r="AH568" s="410"/>
      <c r="AI568" s="410"/>
      <c r="AJ568" s="410"/>
      <c r="AK568" s="410"/>
      <c r="AL568" s="410"/>
      <c r="AM568" s="410"/>
      <c r="AN568" s="410"/>
      <c r="AO568" s="410"/>
      <c r="AP568" s="410"/>
      <c r="AQ568" s="410"/>
      <c r="AR568" s="163"/>
      <c r="AS568" s="411"/>
    </row>
    <row r="569" spans="26:45">
      <c r="Z569" s="410"/>
      <c r="AA569" s="410"/>
      <c r="AB569" s="410"/>
      <c r="AC569" s="410"/>
      <c r="AD569" s="410"/>
      <c r="AE569" s="410"/>
      <c r="AF569" s="410"/>
      <c r="AG569" s="410"/>
      <c r="AH569" s="410"/>
      <c r="AI569" s="410"/>
      <c r="AJ569" s="410"/>
      <c r="AK569" s="410"/>
      <c r="AL569" s="410"/>
      <c r="AM569" s="410"/>
      <c r="AN569" s="410"/>
      <c r="AO569" s="410"/>
      <c r="AP569" s="410"/>
      <c r="AQ569" s="410"/>
      <c r="AR569" s="163"/>
      <c r="AS569" s="411"/>
    </row>
    <row r="570" spans="26:45">
      <c r="Z570" s="410"/>
      <c r="AA570" s="410"/>
      <c r="AB570" s="410"/>
      <c r="AC570" s="410"/>
      <c r="AD570" s="410"/>
      <c r="AE570" s="410"/>
      <c r="AF570" s="410"/>
      <c r="AG570" s="410"/>
      <c r="AH570" s="410"/>
      <c r="AI570" s="410"/>
      <c r="AJ570" s="410"/>
      <c r="AK570" s="410"/>
      <c r="AL570" s="410"/>
      <c r="AM570" s="410"/>
      <c r="AN570" s="410"/>
      <c r="AO570" s="410"/>
      <c r="AP570" s="410"/>
      <c r="AQ570" s="410"/>
      <c r="AR570" s="163"/>
      <c r="AS570" s="411"/>
    </row>
    <row r="571" spans="26:45">
      <c r="Z571" s="410"/>
      <c r="AA571" s="410"/>
      <c r="AB571" s="410"/>
      <c r="AC571" s="410"/>
      <c r="AD571" s="410"/>
      <c r="AE571" s="410"/>
      <c r="AF571" s="410"/>
      <c r="AG571" s="410"/>
      <c r="AH571" s="410"/>
      <c r="AI571" s="410"/>
      <c r="AJ571" s="410"/>
      <c r="AK571" s="410"/>
      <c r="AL571" s="410"/>
      <c r="AM571" s="410"/>
      <c r="AN571" s="410"/>
      <c r="AO571" s="410"/>
      <c r="AP571" s="410"/>
      <c r="AQ571" s="410"/>
      <c r="AR571" s="163"/>
      <c r="AS571" s="411"/>
    </row>
    <row r="572" spans="26:45">
      <c r="Z572" s="410"/>
      <c r="AA572" s="410"/>
      <c r="AB572" s="410"/>
      <c r="AC572" s="410"/>
      <c r="AD572" s="410"/>
      <c r="AE572" s="410"/>
      <c r="AF572" s="410"/>
      <c r="AG572" s="410"/>
      <c r="AH572" s="410"/>
      <c r="AI572" s="410"/>
      <c r="AJ572" s="410"/>
      <c r="AK572" s="410"/>
      <c r="AL572" s="410"/>
      <c r="AM572" s="410"/>
      <c r="AN572" s="410"/>
      <c r="AO572" s="410"/>
      <c r="AP572" s="410"/>
      <c r="AQ572" s="410"/>
      <c r="AR572" s="163"/>
      <c r="AS572" s="411"/>
    </row>
    <row r="573" spans="26:45">
      <c r="Z573" s="410"/>
      <c r="AA573" s="410"/>
      <c r="AB573" s="410"/>
      <c r="AC573" s="410"/>
      <c r="AD573" s="410"/>
      <c r="AE573" s="410"/>
      <c r="AF573" s="410"/>
      <c r="AG573" s="410"/>
      <c r="AH573" s="410"/>
      <c r="AI573" s="410"/>
      <c r="AJ573" s="410"/>
      <c r="AK573" s="410"/>
      <c r="AL573" s="410"/>
      <c r="AM573" s="410"/>
      <c r="AN573" s="410"/>
      <c r="AO573" s="410"/>
      <c r="AP573" s="410"/>
      <c r="AQ573" s="410"/>
      <c r="AR573" s="163"/>
      <c r="AS573" s="411"/>
    </row>
    <row r="574" spans="26:45">
      <c r="Z574" s="410"/>
      <c r="AA574" s="410"/>
      <c r="AB574" s="410"/>
      <c r="AC574" s="410"/>
      <c r="AD574" s="410"/>
      <c r="AE574" s="410"/>
      <c r="AF574" s="410"/>
      <c r="AG574" s="410"/>
      <c r="AH574" s="410"/>
      <c r="AI574" s="410"/>
      <c r="AJ574" s="410"/>
      <c r="AK574" s="410"/>
      <c r="AL574" s="410"/>
      <c r="AM574" s="410"/>
      <c r="AN574" s="410"/>
      <c r="AO574" s="410"/>
      <c r="AP574" s="410"/>
      <c r="AQ574" s="410"/>
      <c r="AR574" s="163"/>
      <c r="AS574" s="411"/>
    </row>
    <row r="575" spans="26:45">
      <c r="Z575" s="410"/>
      <c r="AA575" s="410"/>
      <c r="AB575" s="410"/>
      <c r="AC575" s="410"/>
      <c r="AD575" s="410"/>
      <c r="AE575" s="410"/>
      <c r="AF575" s="410"/>
      <c r="AG575" s="410"/>
      <c r="AH575" s="410"/>
      <c r="AI575" s="410"/>
      <c r="AJ575" s="410"/>
      <c r="AK575" s="410"/>
      <c r="AL575" s="410"/>
      <c r="AM575" s="410"/>
      <c r="AN575" s="410"/>
      <c r="AO575" s="410"/>
      <c r="AP575" s="410"/>
      <c r="AQ575" s="410"/>
      <c r="AR575" s="163"/>
      <c r="AS575" s="411"/>
    </row>
    <row r="576" spans="26:45">
      <c r="Z576" s="410"/>
      <c r="AA576" s="410"/>
      <c r="AB576" s="410"/>
      <c r="AC576" s="410"/>
      <c r="AD576" s="410"/>
      <c r="AE576" s="410"/>
      <c r="AF576" s="410"/>
      <c r="AG576" s="410"/>
      <c r="AH576" s="410"/>
      <c r="AI576" s="410"/>
      <c r="AJ576" s="410"/>
      <c r="AK576" s="410"/>
      <c r="AL576" s="410"/>
      <c r="AM576" s="410"/>
      <c r="AN576" s="410"/>
      <c r="AO576" s="410"/>
      <c r="AP576" s="410"/>
      <c r="AQ576" s="410"/>
      <c r="AR576" s="163"/>
      <c r="AS576" s="411"/>
    </row>
    <row r="577" spans="26:45">
      <c r="Z577" s="410"/>
      <c r="AA577" s="410"/>
      <c r="AB577" s="410"/>
      <c r="AC577" s="410"/>
      <c r="AD577" s="410"/>
      <c r="AE577" s="410"/>
      <c r="AF577" s="410"/>
      <c r="AG577" s="410"/>
      <c r="AH577" s="410"/>
      <c r="AI577" s="410"/>
      <c r="AJ577" s="410"/>
      <c r="AK577" s="410"/>
      <c r="AL577" s="410"/>
      <c r="AM577" s="410"/>
      <c r="AN577" s="410"/>
      <c r="AO577" s="410"/>
      <c r="AP577" s="410"/>
      <c r="AQ577" s="410"/>
      <c r="AR577" s="163"/>
      <c r="AS577" s="411"/>
    </row>
    <row r="578" spans="26:45">
      <c r="Z578" s="410"/>
      <c r="AA578" s="410"/>
      <c r="AB578" s="410"/>
      <c r="AC578" s="410"/>
      <c r="AD578" s="410"/>
      <c r="AE578" s="410"/>
      <c r="AF578" s="410"/>
      <c r="AG578" s="410"/>
      <c r="AH578" s="410"/>
      <c r="AI578" s="410"/>
      <c r="AJ578" s="410"/>
      <c r="AK578" s="410"/>
      <c r="AL578" s="410"/>
      <c r="AM578" s="410"/>
      <c r="AN578" s="410"/>
      <c r="AO578" s="410"/>
      <c r="AP578" s="410"/>
      <c r="AQ578" s="410"/>
      <c r="AR578" s="163"/>
      <c r="AS578" s="411"/>
    </row>
    <row r="579" spans="26:45">
      <c r="Z579" s="410"/>
      <c r="AA579" s="410"/>
      <c r="AB579" s="410"/>
      <c r="AC579" s="410"/>
      <c r="AD579" s="410"/>
      <c r="AE579" s="410"/>
      <c r="AF579" s="410"/>
      <c r="AG579" s="410"/>
      <c r="AH579" s="410"/>
      <c r="AI579" s="410"/>
      <c r="AJ579" s="410"/>
      <c r="AK579" s="410"/>
      <c r="AL579" s="410"/>
      <c r="AM579" s="410"/>
      <c r="AN579" s="410"/>
      <c r="AO579" s="410"/>
      <c r="AP579" s="410"/>
      <c r="AQ579" s="410"/>
      <c r="AR579" s="163"/>
      <c r="AS579" s="411"/>
    </row>
    <row r="580" spans="26:45">
      <c r="Z580" s="410"/>
      <c r="AA580" s="410"/>
      <c r="AB580" s="410"/>
      <c r="AC580" s="410"/>
      <c r="AD580" s="410"/>
      <c r="AE580" s="410"/>
      <c r="AF580" s="410"/>
      <c r="AG580" s="410"/>
      <c r="AH580" s="410"/>
      <c r="AI580" s="410"/>
      <c r="AJ580" s="410"/>
      <c r="AK580" s="410"/>
      <c r="AL580" s="410"/>
      <c r="AM580" s="410"/>
      <c r="AN580" s="410"/>
      <c r="AO580" s="410"/>
      <c r="AP580" s="410"/>
      <c r="AQ580" s="410"/>
      <c r="AR580" s="163"/>
      <c r="AS580" s="411"/>
    </row>
    <row r="581" spans="26:45">
      <c r="Z581" s="410"/>
      <c r="AA581" s="410"/>
      <c r="AB581" s="410"/>
      <c r="AC581" s="410"/>
      <c r="AD581" s="410"/>
      <c r="AE581" s="410"/>
      <c r="AF581" s="410"/>
      <c r="AG581" s="410"/>
      <c r="AH581" s="410"/>
      <c r="AI581" s="410"/>
      <c r="AJ581" s="410"/>
      <c r="AK581" s="410"/>
      <c r="AL581" s="410"/>
      <c r="AM581" s="410"/>
      <c r="AN581" s="410"/>
      <c r="AO581" s="410"/>
      <c r="AP581" s="410"/>
      <c r="AQ581" s="410"/>
      <c r="AR581" s="163"/>
      <c r="AS581" s="411"/>
    </row>
    <row r="582" spans="26:45">
      <c r="Z582" s="410"/>
      <c r="AA582" s="410"/>
      <c r="AB582" s="410"/>
      <c r="AC582" s="410"/>
      <c r="AD582" s="410"/>
      <c r="AE582" s="410"/>
      <c r="AF582" s="410"/>
      <c r="AG582" s="410"/>
      <c r="AH582" s="410"/>
      <c r="AI582" s="410"/>
      <c r="AJ582" s="410"/>
      <c r="AK582" s="410"/>
      <c r="AL582" s="410"/>
      <c r="AM582" s="410"/>
      <c r="AN582" s="410"/>
      <c r="AO582" s="410"/>
      <c r="AP582" s="410"/>
      <c r="AQ582" s="410"/>
      <c r="AR582" s="163"/>
      <c r="AS582" s="411"/>
    </row>
    <row r="583" spans="26:45">
      <c r="Z583" s="410"/>
      <c r="AA583" s="410"/>
      <c r="AB583" s="410"/>
      <c r="AC583" s="410"/>
      <c r="AD583" s="410"/>
      <c r="AE583" s="410"/>
      <c r="AF583" s="410"/>
      <c r="AG583" s="410"/>
      <c r="AH583" s="410"/>
      <c r="AI583" s="410"/>
      <c r="AJ583" s="410"/>
      <c r="AK583" s="410"/>
      <c r="AL583" s="410"/>
      <c r="AM583" s="410"/>
      <c r="AN583" s="410"/>
      <c r="AO583" s="410"/>
      <c r="AP583" s="410"/>
      <c r="AQ583" s="410"/>
      <c r="AR583" s="163"/>
      <c r="AS583" s="411"/>
    </row>
    <row r="584" spans="26:45">
      <c r="Z584" s="410"/>
      <c r="AA584" s="410"/>
      <c r="AB584" s="410"/>
      <c r="AC584" s="410"/>
      <c r="AD584" s="410"/>
      <c r="AE584" s="410"/>
      <c r="AF584" s="410"/>
      <c r="AG584" s="410"/>
      <c r="AH584" s="410"/>
      <c r="AI584" s="410"/>
      <c r="AJ584" s="410"/>
      <c r="AK584" s="410"/>
      <c r="AL584" s="410"/>
      <c r="AM584" s="410"/>
      <c r="AN584" s="410"/>
      <c r="AO584" s="410"/>
      <c r="AP584" s="410"/>
      <c r="AQ584" s="410"/>
      <c r="AR584" s="163"/>
      <c r="AS584" s="411"/>
    </row>
    <row r="585" spans="26:45">
      <c r="Z585" s="410"/>
      <c r="AA585" s="410"/>
      <c r="AB585" s="410"/>
      <c r="AC585" s="410"/>
      <c r="AD585" s="410"/>
      <c r="AE585" s="410"/>
      <c r="AF585" s="410"/>
      <c r="AG585" s="410"/>
      <c r="AH585" s="410"/>
      <c r="AI585" s="410"/>
      <c r="AJ585" s="410"/>
      <c r="AK585" s="410"/>
      <c r="AL585" s="410"/>
      <c r="AM585" s="410"/>
      <c r="AN585" s="410"/>
      <c r="AO585" s="410"/>
      <c r="AP585" s="410"/>
      <c r="AQ585" s="410"/>
      <c r="AR585" s="163"/>
      <c r="AS585" s="411"/>
    </row>
    <row r="586" spans="26:45">
      <c r="Z586" s="410"/>
      <c r="AA586" s="410"/>
      <c r="AB586" s="410"/>
      <c r="AC586" s="410"/>
      <c r="AD586" s="410"/>
      <c r="AE586" s="410"/>
      <c r="AF586" s="410"/>
      <c r="AG586" s="410"/>
      <c r="AH586" s="410"/>
      <c r="AI586" s="410"/>
      <c r="AJ586" s="410"/>
      <c r="AK586" s="410"/>
      <c r="AL586" s="410"/>
      <c r="AM586" s="410"/>
      <c r="AN586" s="410"/>
      <c r="AO586" s="410"/>
      <c r="AP586" s="410"/>
      <c r="AQ586" s="410"/>
      <c r="AR586" s="163"/>
      <c r="AS586" s="411"/>
    </row>
    <row r="587" spans="26:45">
      <c r="Z587" s="410"/>
      <c r="AA587" s="410"/>
      <c r="AB587" s="410"/>
      <c r="AC587" s="410"/>
      <c r="AD587" s="410"/>
      <c r="AE587" s="410"/>
      <c r="AF587" s="410"/>
      <c r="AG587" s="410"/>
      <c r="AH587" s="410"/>
      <c r="AI587" s="410"/>
      <c r="AJ587" s="410"/>
      <c r="AK587" s="410"/>
      <c r="AL587" s="410"/>
      <c r="AM587" s="410"/>
      <c r="AN587" s="410"/>
      <c r="AO587" s="410"/>
      <c r="AP587" s="410"/>
      <c r="AQ587" s="410"/>
      <c r="AR587" s="163"/>
      <c r="AS587" s="411"/>
    </row>
    <row r="588" spans="26:45">
      <c r="Z588" s="410"/>
      <c r="AA588" s="410"/>
      <c r="AB588" s="410"/>
      <c r="AC588" s="410"/>
      <c r="AD588" s="410"/>
      <c r="AE588" s="410"/>
      <c r="AF588" s="410"/>
      <c r="AG588" s="410"/>
      <c r="AH588" s="410"/>
      <c r="AI588" s="410"/>
      <c r="AJ588" s="410"/>
      <c r="AK588" s="410"/>
      <c r="AL588" s="410"/>
      <c r="AM588" s="410"/>
      <c r="AN588" s="410"/>
      <c r="AO588" s="410"/>
      <c r="AP588" s="410"/>
      <c r="AQ588" s="410"/>
      <c r="AR588" s="163"/>
      <c r="AS588" s="411"/>
    </row>
    <row r="589" spans="26:45">
      <c r="Z589" s="410"/>
      <c r="AA589" s="410"/>
      <c r="AB589" s="410"/>
      <c r="AC589" s="410"/>
      <c r="AD589" s="410"/>
      <c r="AE589" s="410"/>
      <c r="AF589" s="410"/>
      <c r="AG589" s="410"/>
      <c r="AH589" s="410"/>
      <c r="AI589" s="410"/>
      <c r="AJ589" s="410"/>
      <c r="AK589" s="410"/>
      <c r="AL589" s="410"/>
      <c r="AM589" s="410"/>
      <c r="AN589" s="410"/>
      <c r="AO589" s="410"/>
      <c r="AP589" s="410"/>
      <c r="AQ589" s="410"/>
      <c r="AR589" s="163"/>
      <c r="AS589" s="411"/>
    </row>
    <row r="590" spans="26:45">
      <c r="Z590" s="410"/>
      <c r="AA590" s="410"/>
      <c r="AB590" s="410"/>
      <c r="AC590" s="410"/>
      <c r="AD590" s="410"/>
      <c r="AE590" s="410"/>
      <c r="AF590" s="410"/>
      <c r="AG590" s="410"/>
      <c r="AH590" s="410"/>
      <c r="AI590" s="410"/>
      <c r="AJ590" s="410"/>
      <c r="AK590" s="410"/>
      <c r="AL590" s="410"/>
      <c r="AM590" s="410"/>
      <c r="AN590" s="410"/>
      <c r="AO590" s="410"/>
      <c r="AP590" s="410"/>
      <c r="AQ590" s="410"/>
      <c r="AR590" s="163"/>
      <c r="AS590" s="411"/>
    </row>
    <row r="591" spans="26:45">
      <c r="Z591" s="410"/>
      <c r="AA591" s="410"/>
      <c r="AB591" s="410"/>
      <c r="AC591" s="410"/>
      <c r="AD591" s="410"/>
      <c r="AE591" s="410"/>
      <c r="AF591" s="410"/>
      <c r="AG591" s="410"/>
      <c r="AH591" s="410"/>
      <c r="AI591" s="410"/>
      <c r="AJ591" s="410"/>
      <c r="AK591" s="410"/>
      <c r="AL591" s="410"/>
      <c r="AM591" s="410"/>
      <c r="AN591" s="410"/>
      <c r="AO591" s="410"/>
      <c r="AP591" s="410"/>
      <c r="AQ591" s="410"/>
      <c r="AR591" s="163"/>
      <c r="AS591" s="411"/>
    </row>
    <row r="592" spans="26:45">
      <c r="Z592" s="410"/>
      <c r="AA592" s="410"/>
      <c r="AB592" s="410"/>
      <c r="AC592" s="410"/>
      <c r="AD592" s="410"/>
      <c r="AE592" s="410"/>
      <c r="AF592" s="410"/>
      <c r="AG592" s="410"/>
      <c r="AH592" s="410"/>
      <c r="AI592" s="410"/>
      <c r="AJ592" s="410"/>
      <c r="AK592" s="410"/>
      <c r="AL592" s="410"/>
      <c r="AM592" s="410"/>
      <c r="AN592" s="410"/>
      <c r="AO592" s="410"/>
      <c r="AP592" s="410"/>
      <c r="AQ592" s="410"/>
      <c r="AR592" s="163"/>
      <c r="AS592" s="411"/>
    </row>
    <row r="593" spans="26:45">
      <c r="Z593" s="410"/>
      <c r="AA593" s="410"/>
      <c r="AB593" s="410"/>
      <c r="AC593" s="410"/>
      <c r="AD593" s="410"/>
      <c r="AE593" s="410"/>
      <c r="AF593" s="410"/>
      <c r="AG593" s="410"/>
      <c r="AH593" s="410"/>
      <c r="AI593" s="410"/>
      <c r="AJ593" s="410"/>
      <c r="AK593" s="410"/>
      <c r="AL593" s="410"/>
      <c r="AM593" s="410"/>
      <c r="AN593" s="410"/>
      <c r="AO593" s="410"/>
      <c r="AP593" s="410"/>
      <c r="AQ593" s="410"/>
      <c r="AR593" s="163"/>
      <c r="AS593" s="411"/>
    </row>
    <row r="594" spans="26:45">
      <c r="Z594" s="410"/>
      <c r="AA594" s="410"/>
      <c r="AB594" s="410"/>
      <c r="AC594" s="410"/>
      <c r="AD594" s="410"/>
      <c r="AE594" s="410"/>
      <c r="AF594" s="410"/>
      <c r="AG594" s="410"/>
      <c r="AH594" s="410"/>
      <c r="AI594" s="410"/>
      <c r="AJ594" s="410"/>
      <c r="AK594" s="410"/>
      <c r="AL594" s="410"/>
      <c r="AM594" s="410"/>
      <c r="AN594" s="410"/>
      <c r="AO594" s="410"/>
      <c r="AP594" s="410"/>
      <c r="AQ594" s="410"/>
      <c r="AR594" s="163"/>
      <c r="AS594" s="411"/>
    </row>
    <row r="595" spans="26:45">
      <c r="Z595" s="410"/>
      <c r="AA595" s="410"/>
      <c r="AB595" s="410"/>
      <c r="AC595" s="410"/>
      <c r="AD595" s="410"/>
      <c r="AE595" s="410"/>
      <c r="AF595" s="410"/>
      <c r="AG595" s="410"/>
      <c r="AH595" s="410"/>
      <c r="AI595" s="410"/>
      <c r="AJ595" s="410"/>
      <c r="AK595" s="410"/>
      <c r="AL595" s="410"/>
      <c r="AM595" s="410"/>
      <c r="AN595" s="410"/>
      <c r="AO595" s="410"/>
      <c r="AP595" s="410"/>
      <c r="AQ595" s="410"/>
      <c r="AR595" s="163"/>
      <c r="AS595" s="411"/>
    </row>
    <row r="596" spans="26:45">
      <c r="Z596" s="410"/>
      <c r="AA596" s="410"/>
      <c r="AB596" s="410"/>
      <c r="AC596" s="410"/>
      <c r="AD596" s="410"/>
      <c r="AE596" s="410"/>
      <c r="AF596" s="410"/>
      <c r="AG596" s="410"/>
      <c r="AH596" s="410"/>
      <c r="AI596" s="410"/>
      <c r="AJ596" s="410"/>
      <c r="AK596" s="410"/>
      <c r="AL596" s="410"/>
      <c r="AM596" s="410"/>
      <c r="AN596" s="410"/>
      <c r="AO596" s="410"/>
      <c r="AP596" s="410"/>
      <c r="AQ596" s="410"/>
      <c r="AR596" s="163"/>
      <c r="AS596" s="411"/>
    </row>
    <row r="597" spans="26:45">
      <c r="Z597" s="410"/>
      <c r="AA597" s="410"/>
      <c r="AB597" s="410"/>
      <c r="AC597" s="410"/>
      <c r="AD597" s="410"/>
      <c r="AE597" s="410"/>
      <c r="AF597" s="410"/>
      <c r="AG597" s="410"/>
      <c r="AH597" s="410"/>
      <c r="AI597" s="410"/>
      <c r="AJ597" s="410"/>
      <c r="AK597" s="410"/>
      <c r="AL597" s="410"/>
      <c r="AM597" s="410"/>
      <c r="AN597" s="410"/>
      <c r="AO597" s="410"/>
      <c r="AP597" s="410"/>
      <c r="AQ597" s="410"/>
      <c r="AR597" s="163"/>
      <c r="AS597" s="411"/>
    </row>
    <row r="598" spans="26:45">
      <c r="Z598" s="410"/>
      <c r="AA598" s="410"/>
      <c r="AB598" s="410"/>
      <c r="AC598" s="410"/>
      <c r="AD598" s="410"/>
      <c r="AE598" s="410"/>
      <c r="AF598" s="410"/>
      <c r="AG598" s="410"/>
      <c r="AH598" s="410"/>
      <c r="AI598" s="410"/>
      <c r="AJ598" s="410"/>
      <c r="AK598" s="410"/>
      <c r="AL598" s="410"/>
      <c r="AM598" s="410"/>
      <c r="AN598" s="410"/>
      <c r="AO598" s="410"/>
      <c r="AP598" s="410"/>
      <c r="AQ598" s="410"/>
      <c r="AR598" s="163"/>
      <c r="AS598" s="411"/>
    </row>
    <row r="599" spans="26:45">
      <c r="Z599" s="410"/>
      <c r="AA599" s="410"/>
      <c r="AB599" s="410"/>
      <c r="AC599" s="410"/>
      <c r="AD599" s="410"/>
      <c r="AE599" s="410"/>
      <c r="AF599" s="410"/>
      <c r="AG599" s="410"/>
      <c r="AH599" s="410"/>
      <c r="AI599" s="410"/>
      <c r="AJ599" s="410"/>
      <c r="AK599" s="410"/>
      <c r="AL599" s="410"/>
      <c r="AM599" s="410"/>
      <c r="AN599" s="410"/>
      <c r="AO599" s="410"/>
      <c r="AP599" s="410"/>
      <c r="AQ599" s="410"/>
      <c r="AR599" s="163"/>
      <c r="AS599" s="411"/>
    </row>
    <row r="600" spans="26:45">
      <c r="Z600" s="410"/>
      <c r="AA600" s="410"/>
      <c r="AB600" s="410"/>
      <c r="AC600" s="410"/>
      <c r="AD600" s="410"/>
      <c r="AE600" s="410"/>
      <c r="AF600" s="410"/>
      <c r="AG600" s="410"/>
      <c r="AH600" s="410"/>
      <c r="AI600" s="410"/>
      <c r="AJ600" s="410"/>
      <c r="AK600" s="410"/>
      <c r="AL600" s="410"/>
      <c r="AM600" s="410"/>
      <c r="AN600" s="410"/>
      <c r="AO600" s="410"/>
      <c r="AP600" s="410"/>
      <c r="AQ600" s="410"/>
      <c r="AR600" s="163"/>
      <c r="AS600" s="411"/>
    </row>
    <row r="601" spans="26:45">
      <c r="Z601" s="410"/>
      <c r="AA601" s="410"/>
      <c r="AB601" s="410"/>
      <c r="AC601" s="410"/>
      <c r="AD601" s="410"/>
      <c r="AE601" s="410"/>
      <c r="AF601" s="410"/>
      <c r="AG601" s="410"/>
      <c r="AH601" s="410"/>
      <c r="AI601" s="410"/>
      <c r="AJ601" s="410"/>
      <c r="AK601" s="410"/>
      <c r="AL601" s="410"/>
      <c r="AM601" s="410"/>
      <c r="AN601" s="410"/>
      <c r="AO601" s="410"/>
      <c r="AP601" s="410"/>
      <c r="AQ601" s="410"/>
      <c r="AR601" s="163"/>
      <c r="AS601" s="411"/>
    </row>
    <row r="602" spans="26:45">
      <c r="Z602" s="410"/>
      <c r="AA602" s="410"/>
      <c r="AB602" s="410"/>
      <c r="AC602" s="410"/>
      <c r="AD602" s="410"/>
      <c r="AE602" s="410"/>
      <c r="AF602" s="410"/>
      <c r="AG602" s="410"/>
      <c r="AH602" s="410"/>
      <c r="AI602" s="410"/>
      <c r="AJ602" s="410"/>
      <c r="AK602" s="410"/>
      <c r="AL602" s="410"/>
      <c r="AM602" s="410"/>
      <c r="AN602" s="410"/>
      <c r="AO602" s="410"/>
      <c r="AP602" s="410"/>
      <c r="AQ602" s="410"/>
      <c r="AR602" s="163"/>
      <c r="AS602" s="411"/>
    </row>
    <row r="603" spans="26:45">
      <c r="Z603" s="410"/>
      <c r="AA603" s="410"/>
      <c r="AB603" s="410"/>
      <c r="AC603" s="410"/>
      <c r="AD603" s="410"/>
      <c r="AE603" s="410"/>
      <c r="AF603" s="410"/>
      <c r="AG603" s="410"/>
      <c r="AH603" s="410"/>
      <c r="AI603" s="410"/>
      <c r="AJ603" s="410"/>
      <c r="AK603" s="410"/>
      <c r="AL603" s="410"/>
      <c r="AM603" s="410"/>
      <c r="AN603" s="410"/>
      <c r="AO603" s="410"/>
      <c r="AP603" s="410"/>
      <c r="AQ603" s="410"/>
      <c r="AR603" s="163"/>
      <c r="AS603" s="411"/>
    </row>
    <row r="604" spans="26:45">
      <c r="Z604" s="410"/>
      <c r="AA604" s="410"/>
      <c r="AB604" s="410"/>
      <c r="AC604" s="410"/>
      <c r="AD604" s="410"/>
      <c r="AE604" s="410"/>
      <c r="AF604" s="410"/>
      <c r="AG604" s="410"/>
      <c r="AH604" s="410"/>
      <c r="AI604" s="410"/>
      <c r="AJ604" s="410"/>
      <c r="AK604" s="410"/>
      <c r="AL604" s="410"/>
      <c r="AM604" s="410"/>
      <c r="AN604" s="410"/>
      <c r="AO604" s="410"/>
      <c r="AP604" s="410"/>
      <c r="AQ604" s="410"/>
      <c r="AR604" s="163"/>
      <c r="AS604" s="411"/>
    </row>
    <row r="605" spans="26:45">
      <c r="Z605" s="410"/>
      <c r="AA605" s="410"/>
      <c r="AB605" s="410"/>
      <c r="AC605" s="410"/>
      <c r="AD605" s="410"/>
      <c r="AE605" s="410"/>
      <c r="AF605" s="410"/>
      <c r="AG605" s="410"/>
      <c r="AH605" s="410"/>
      <c r="AI605" s="410"/>
      <c r="AJ605" s="410"/>
      <c r="AK605" s="410"/>
      <c r="AL605" s="410"/>
      <c r="AM605" s="410"/>
      <c r="AN605" s="410"/>
      <c r="AO605" s="410"/>
      <c r="AP605" s="410"/>
      <c r="AQ605" s="410"/>
      <c r="AR605" s="163"/>
      <c r="AS605" s="411"/>
    </row>
    <row r="606" spans="26:45">
      <c r="Z606" s="410"/>
      <c r="AA606" s="410"/>
      <c r="AB606" s="410"/>
      <c r="AC606" s="410"/>
      <c r="AD606" s="410"/>
      <c r="AE606" s="410"/>
      <c r="AF606" s="410"/>
      <c r="AG606" s="410"/>
      <c r="AH606" s="410"/>
      <c r="AI606" s="410"/>
      <c r="AJ606" s="410"/>
      <c r="AK606" s="410"/>
      <c r="AL606" s="410"/>
      <c r="AM606" s="410"/>
      <c r="AN606" s="410"/>
      <c r="AO606" s="410"/>
      <c r="AP606" s="410"/>
      <c r="AQ606" s="410"/>
      <c r="AR606" s="163"/>
      <c r="AS606" s="411"/>
    </row>
    <row r="607" spans="26:45">
      <c r="Z607" s="410"/>
      <c r="AA607" s="410"/>
      <c r="AB607" s="410"/>
      <c r="AC607" s="410"/>
      <c r="AD607" s="410"/>
      <c r="AE607" s="410"/>
      <c r="AF607" s="410"/>
      <c r="AG607" s="410"/>
      <c r="AH607" s="410"/>
      <c r="AI607" s="410"/>
      <c r="AJ607" s="410"/>
      <c r="AK607" s="410"/>
      <c r="AL607" s="410"/>
      <c r="AM607" s="410"/>
      <c r="AN607" s="410"/>
      <c r="AO607" s="410"/>
      <c r="AP607" s="410"/>
      <c r="AQ607" s="410"/>
      <c r="AR607" s="163"/>
      <c r="AS607" s="411"/>
    </row>
    <row r="608" spans="26:45">
      <c r="Z608" s="410"/>
      <c r="AA608" s="410"/>
      <c r="AB608" s="410"/>
      <c r="AC608" s="410"/>
      <c r="AD608" s="410"/>
      <c r="AE608" s="410"/>
      <c r="AF608" s="410"/>
      <c r="AG608" s="410"/>
      <c r="AH608" s="410"/>
      <c r="AI608" s="410"/>
      <c r="AJ608" s="410"/>
      <c r="AK608" s="410"/>
      <c r="AL608" s="410"/>
      <c r="AM608" s="410"/>
      <c r="AN608" s="410"/>
      <c r="AO608" s="410"/>
      <c r="AP608" s="410"/>
      <c r="AQ608" s="410"/>
      <c r="AR608" s="163"/>
      <c r="AS608" s="411"/>
    </row>
    <row r="609" spans="26:45">
      <c r="Z609" s="410"/>
      <c r="AA609" s="410"/>
      <c r="AB609" s="410"/>
      <c r="AC609" s="410"/>
      <c r="AD609" s="410"/>
      <c r="AE609" s="410"/>
      <c r="AF609" s="410"/>
      <c r="AG609" s="410"/>
      <c r="AH609" s="410"/>
      <c r="AI609" s="410"/>
      <c r="AJ609" s="410"/>
      <c r="AK609" s="410"/>
      <c r="AL609" s="410"/>
      <c r="AM609" s="410"/>
      <c r="AN609" s="410"/>
      <c r="AO609" s="410"/>
      <c r="AP609" s="410"/>
      <c r="AQ609" s="410"/>
      <c r="AR609" s="163"/>
      <c r="AS609" s="411"/>
    </row>
    <row r="610" spans="26:45">
      <c r="Z610" s="410"/>
      <c r="AA610" s="410"/>
      <c r="AB610" s="410"/>
      <c r="AC610" s="410"/>
      <c r="AD610" s="410"/>
      <c r="AE610" s="410"/>
      <c r="AF610" s="410"/>
      <c r="AG610" s="410"/>
      <c r="AH610" s="410"/>
      <c r="AI610" s="410"/>
      <c r="AJ610" s="410"/>
      <c r="AK610" s="410"/>
      <c r="AL610" s="410"/>
      <c r="AM610" s="410"/>
      <c r="AN610" s="410"/>
      <c r="AO610" s="410"/>
      <c r="AP610" s="410"/>
      <c r="AQ610" s="410"/>
      <c r="AR610" s="163"/>
      <c r="AS610" s="411"/>
    </row>
    <row r="611" spans="26:45">
      <c r="Z611" s="410"/>
      <c r="AA611" s="410"/>
      <c r="AB611" s="410"/>
      <c r="AC611" s="410"/>
      <c r="AD611" s="410"/>
      <c r="AE611" s="410"/>
      <c r="AF611" s="410"/>
      <c r="AG611" s="410"/>
      <c r="AH611" s="410"/>
      <c r="AI611" s="410"/>
      <c r="AJ611" s="410"/>
      <c r="AK611" s="410"/>
      <c r="AL611" s="410"/>
      <c r="AM611" s="410"/>
      <c r="AN611" s="410"/>
      <c r="AO611" s="410"/>
      <c r="AP611" s="410"/>
      <c r="AQ611" s="410"/>
      <c r="AR611" s="163"/>
      <c r="AS611" s="411"/>
    </row>
    <row r="612" spans="26:45">
      <c r="Z612" s="410"/>
      <c r="AA612" s="410"/>
      <c r="AB612" s="410"/>
      <c r="AC612" s="410"/>
      <c r="AD612" s="410"/>
      <c r="AE612" s="410"/>
      <c r="AF612" s="410"/>
      <c r="AG612" s="410"/>
      <c r="AH612" s="410"/>
      <c r="AI612" s="410"/>
      <c r="AJ612" s="410"/>
      <c r="AK612" s="410"/>
      <c r="AL612" s="410"/>
      <c r="AM612" s="410"/>
      <c r="AN612" s="410"/>
      <c r="AO612" s="410"/>
      <c r="AP612" s="410"/>
      <c r="AQ612" s="410"/>
      <c r="AR612" s="163"/>
      <c r="AS612" s="411"/>
    </row>
    <row r="613" spans="26:45">
      <c r="Z613" s="410"/>
      <c r="AA613" s="410"/>
      <c r="AB613" s="410"/>
      <c r="AC613" s="410"/>
      <c r="AD613" s="410"/>
      <c r="AE613" s="410"/>
      <c r="AF613" s="410"/>
      <c r="AG613" s="410"/>
      <c r="AH613" s="410"/>
      <c r="AI613" s="410"/>
      <c r="AJ613" s="410"/>
      <c r="AK613" s="410"/>
      <c r="AL613" s="410"/>
      <c r="AM613" s="410"/>
      <c r="AN613" s="410"/>
      <c r="AO613" s="410"/>
      <c r="AP613" s="410"/>
      <c r="AQ613" s="410"/>
      <c r="AR613" s="163"/>
      <c r="AS613" s="411"/>
    </row>
    <row r="614" spans="26:45">
      <c r="Z614" s="410"/>
      <c r="AA614" s="410"/>
      <c r="AB614" s="410"/>
      <c r="AC614" s="410"/>
      <c r="AD614" s="410"/>
      <c r="AE614" s="410"/>
      <c r="AF614" s="410"/>
      <c r="AG614" s="410"/>
      <c r="AH614" s="410"/>
      <c r="AI614" s="410"/>
      <c r="AJ614" s="410"/>
      <c r="AK614" s="410"/>
      <c r="AL614" s="410"/>
      <c r="AM614" s="410"/>
      <c r="AN614" s="410"/>
      <c r="AO614" s="410"/>
      <c r="AP614" s="410"/>
      <c r="AQ614" s="410"/>
      <c r="AR614" s="163"/>
      <c r="AS614" s="411"/>
    </row>
    <row r="615" spans="26:45">
      <c r="Z615" s="410"/>
      <c r="AA615" s="410"/>
      <c r="AB615" s="410"/>
      <c r="AC615" s="410"/>
      <c r="AD615" s="410"/>
      <c r="AE615" s="410"/>
      <c r="AF615" s="410"/>
      <c r="AG615" s="410"/>
      <c r="AH615" s="410"/>
      <c r="AI615" s="410"/>
      <c r="AJ615" s="410"/>
      <c r="AK615" s="410"/>
      <c r="AL615" s="410"/>
      <c r="AM615" s="410"/>
      <c r="AN615" s="410"/>
      <c r="AO615" s="410"/>
      <c r="AP615" s="410"/>
      <c r="AQ615" s="410"/>
      <c r="AR615" s="163"/>
      <c r="AS615" s="411"/>
    </row>
    <row r="616" spans="26:45">
      <c r="Z616" s="410"/>
      <c r="AA616" s="410"/>
      <c r="AB616" s="410"/>
      <c r="AC616" s="410"/>
      <c r="AD616" s="410"/>
      <c r="AE616" s="410"/>
      <c r="AF616" s="410"/>
      <c r="AG616" s="410"/>
      <c r="AH616" s="410"/>
      <c r="AI616" s="410"/>
      <c r="AJ616" s="410"/>
      <c r="AK616" s="410"/>
      <c r="AL616" s="410"/>
      <c r="AM616" s="410"/>
      <c r="AN616" s="410"/>
      <c r="AO616" s="410"/>
      <c r="AP616" s="410"/>
      <c r="AQ616" s="410"/>
      <c r="AR616" s="163"/>
      <c r="AS616" s="411"/>
    </row>
    <row r="617" spans="26:45">
      <c r="Z617" s="410"/>
      <c r="AA617" s="410"/>
      <c r="AB617" s="410"/>
      <c r="AC617" s="410"/>
      <c r="AD617" s="410"/>
      <c r="AE617" s="410"/>
      <c r="AF617" s="410"/>
      <c r="AG617" s="410"/>
      <c r="AH617" s="410"/>
      <c r="AI617" s="410"/>
      <c r="AJ617" s="410"/>
      <c r="AK617" s="410"/>
      <c r="AL617" s="410"/>
      <c r="AM617" s="410"/>
      <c r="AN617" s="410"/>
      <c r="AO617" s="410"/>
      <c r="AP617" s="410"/>
      <c r="AQ617" s="410"/>
      <c r="AR617" s="163"/>
      <c r="AS617" s="411"/>
    </row>
    <row r="618" spans="26:45">
      <c r="Z618" s="410"/>
      <c r="AA618" s="410"/>
      <c r="AB618" s="410"/>
      <c r="AC618" s="410"/>
      <c r="AD618" s="410"/>
      <c r="AE618" s="410"/>
      <c r="AF618" s="410"/>
      <c r="AG618" s="410"/>
      <c r="AH618" s="410"/>
      <c r="AI618" s="410"/>
      <c r="AJ618" s="410"/>
      <c r="AK618" s="410"/>
      <c r="AL618" s="410"/>
      <c r="AM618" s="410"/>
      <c r="AN618" s="410"/>
      <c r="AO618" s="410"/>
      <c r="AP618" s="410"/>
      <c r="AQ618" s="410"/>
      <c r="AR618" s="163"/>
      <c r="AS618" s="411"/>
    </row>
    <row r="619" spans="26:45">
      <c r="Z619" s="410"/>
      <c r="AA619" s="410"/>
      <c r="AB619" s="410"/>
      <c r="AC619" s="410"/>
      <c r="AD619" s="410"/>
      <c r="AE619" s="410"/>
      <c r="AF619" s="410"/>
      <c r="AG619" s="410"/>
      <c r="AH619" s="410"/>
      <c r="AI619" s="410"/>
      <c r="AJ619" s="410"/>
      <c r="AK619" s="410"/>
      <c r="AL619" s="410"/>
      <c r="AM619" s="410"/>
      <c r="AN619" s="410"/>
      <c r="AO619" s="410"/>
      <c r="AP619" s="410"/>
      <c r="AQ619" s="410"/>
      <c r="AR619" s="163"/>
      <c r="AS619" s="411"/>
    </row>
    <row r="620" spans="26:45">
      <c r="Z620" s="410"/>
      <c r="AA620" s="410"/>
      <c r="AB620" s="410"/>
      <c r="AC620" s="410"/>
      <c r="AD620" s="410"/>
      <c r="AE620" s="410"/>
      <c r="AF620" s="410"/>
      <c r="AG620" s="410"/>
      <c r="AH620" s="410"/>
      <c r="AI620" s="410"/>
      <c r="AJ620" s="410"/>
      <c r="AK620" s="410"/>
      <c r="AL620" s="410"/>
      <c r="AM620" s="410"/>
      <c r="AN620" s="410"/>
      <c r="AO620" s="410"/>
      <c r="AP620" s="410"/>
      <c r="AQ620" s="410"/>
      <c r="AR620" s="163"/>
      <c r="AS620" s="411"/>
    </row>
    <row r="621" spans="26:45">
      <c r="Z621" s="410"/>
      <c r="AA621" s="410"/>
      <c r="AB621" s="410"/>
      <c r="AC621" s="410"/>
      <c r="AD621" s="410"/>
      <c r="AE621" s="410"/>
      <c r="AF621" s="410"/>
      <c r="AG621" s="410"/>
      <c r="AH621" s="410"/>
      <c r="AI621" s="410"/>
      <c r="AJ621" s="410"/>
      <c r="AK621" s="410"/>
      <c r="AL621" s="410"/>
      <c r="AM621" s="410"/>
      <c r="AN621" s="410"/>
      <c r="AO621" s="410"/>
      <c r="AP621" s="410"/>
      <c r="AQ621" s="410"/>
      <c r="AR621" s="163"/>
      <c r="AS621" s="411"/>
    </row>
    <row r="622" spans="26:45">
      <c r="Z622" s="410"/>
      <c r="AA622" s="410"/>
      <c r="AB622" s="410"/>
      <c r="AC622" s="410"/>
      <c r="AD622" s="410"/>
      <c r="AE622" s="410"/>
      <c r="AF622" s="410"/>
      <c r="AG622" s="410"/>
      <c r="AH622" s="410"/>
      <c r="AI622" s="410"/>
      <c r="AJ622" s="410"/>
      <c r="AK622" s="410"/>
      <c r="AL622" s="410"/>
      <c r="AM622" s="410"/>
      <c r="AN622" s="410"/>
      <c r="AO622" s="410"/>
      <c r="AP622" s="410"/>
      <c r="AQ622" s="410"/>
      <c r="AR622" s="163"/>
      <c r="AS622" s="411"/>
    </row>
    <row r="623" spans="26:45">
      <c r="Z623" s="410"/>
      <c r="AA623" s="410"/>
      <c r="AB623" s="410"/>
      <c r="AC623" s="410"/>
      <c r="AD623" s="410"/>
      <c r="AE623" s="410"/>
      <c r="AF623" s="410"/>
      <c r="AG623" s="410"/>
      <c r="AH623" s="410"/>
      <c r="AI623" s="410"/>
      <c r="AJ623" s="410"/>
      <c r="AK623" s="410"/>
      <c r="AL623" s="410"/>
      <c r="AM623" s="410"/>
      <c r="AN623" s="410"/>
      <c r="AO623" s="410"/>
      <c r="AP623" s="410"/>
      <c r="AQ623" s="410"/>
      <c r="AR623" s="163"/>
      <c r="AS623" s="411"/>
    </row>
    <row r="624" spans="26:45">
      <c r="Z624" s="410"/>
      <c r="AA624" s="410"/>
      <c r="AB624" s="410"/>
      <c r="AC624" s="410"/>
      <c r="AD624" s="410"/>
      <c r="AE624" s="410"/>
      <c r="AF624" s="410"/>
      <c r="AG624" s="410"/>
      <c r="AH624" s="410"/>
      <c r="AI624" s="410"/>
      <c r="AJ624" s="410"/>
      <c r="AK624" s="410"/>
      <c r="AL624" s="410"/>
      <c r="AM624" s="410"/>
      <c r="AN624" s="410"/>
      <c r="AO624" s="410"/>
      <c r="AP624" s="410"/>
      <c r="AQ624" s="410"/>
      <c r="AR624" s="163"/>
      <c r="AS624" s="411"/>
    </row>
    <row r="625" spans="26:45">
      <c r="Z625" s="410"/>
      <c r="AA625" s="410"/>
      <c r="AB625" s="410"/>
      <c r="AC625" s="410"/>
      <c r="AD625" s="410"/>
      <c r="AE625" s="410"/>
      <c r="AF625" s="410"/>
      <c r="AG625" s="410"/>
      <c r="AH625" s="410"/>
      <c r="AI625" s="410"/>
      <c r="AJ625" s="410"/>
      <c r="AK625" s="410"/>
      <c r="AL625" s="410"/>
      <c r="AM625" s="410"/>
      <c r="AN625" s="410"/>
      <c r="AO625" s="410"/>
      <c r="AP625" s="410"/>
      <c r="AQ625" s="410"/>
      <c r="AR625" s="163"/>
      <c r="AS625" s="411"/>
    </row>
    <row r="626" spans="26:45">
      <c r="Z626" s="410"/>
      <c r="AA626" s="410"/>
      <c r="AB626" s="410"/>
      <c r="AC626" s="410"/>
      <c r="AD626" s="410"/>
      <c r="AE626" s="410"/>
      <c r="AF626" s="410"/>
      <c r="AG626" s="410"/>
      <c r="AH626" s="410"/>
      <c r="AI626" s="410"/>
      <c r="AJ626" s="410"/>
      <c r="AK626" s="410"/>
      <c r="AL626" s="410"/>
      <c r="AM626" s="410"/>
      <c r="AN626" s="410"/>
      <c r="AO626" s="410"/>
      <c r="AP626" s="410"/>
      <c r="AQ626" s="410"/>
      <c r="AR626" s="163"/>
      <c r="AS626" s="411"/>
    </row>
    <row r="627" spans="26:45">
      <c r="Z627" s="410"/>
      <c r="AA627" s="410"/>
      <c r="AB627" s="410"/>
      <c r="AC627" s="410"/>
      <c r="AD627" s="410"/>
      <c r="AE627" s="410"/>
      <c r="AF627" s="410"/>
      <c r="AG627" s="410"/>
      <c r="AH627" s="410"/>
      <c r="AI627" s="410"/>
      <c r="AJ627" s="410"/>
      <c r="AK627" s="410"/>
      <c r="AL627" s="410"/>
      <c r="AM627" s="410"/>
      <c r="AN627" s="410"/>
      <c r="AO627" s="410"/>
      <c r="AP627" s="410"/>
      <c r="AQ627" s="410"/>
      <c r="AR627" s="163"/>
      <c r="AS627" s="411"/>
    </row>
    <row r="628" spans="26:45">
      <c r="Z628" s="410"/>
      <c r="AA628" s="410"/>
      <c r="AB628" s="410"/>
      <c r="AC628" s="410"/>
      <c r="AD628" s="410"/>
      <c r="AE628" s="410"/>
      <c r="AF628" s="410"/>
      <c r="AG628" s="410"/>
      <c r="AH628" s="410"/>
      <c r="AI628" s="410"/>
      <c r="AJ628" s="410"/>
      <c r="AK628" s="410"/>
      <c r="AL628" s="410"/>
      <c r="AM628" s="410"/>
      <c r="AN628" s="410"/>
      <c r="AO628" s="410"/>
      <c r="AP628" s="410"/>
      <c r="AQ628" s="410"/>
      <c r="AR628" s="163"/>
      <c r="AS628" s="411"/>
    </row>
    <row r="629" spans="26:45">
      <c r="Z629" s="410"/>
      <c r="AA629" s="410"/>
      <c r="AB629" s="410"/>
      <c r="AC629" s="410"/>
      <c r="AD629" s="410"/>
      <c r="AE629" s="410"/>
      <c r="AF629" s="410"/>
      <c r="AG629" s="410"/>
      <c r="AH629" s="410"/>
      <c r="AI629" s="410"/>
      <c r="AJ629" s="410"/>
      <c r="AK629" s="410"/>
      <c r="AL629" s="410"/>
      <c r="AM629" s="410"/>
      <c r="AN629" s="410"/>
      <c r="AO629" s="410"/>
      <c r="AP629" s="410"/>
      <c r="AQ629" s="410"/>
      <c r="AR629" s="163"/>
      <c r="AS629" s="411"/>
    </row>
    <row r="630" spans="26:45">
      <c r="Z630" s="410"/>
      <c r="AA630" s="410"/>
      <c r="AB630" s="410"/>
      <c r="AC630" s="410"/>
      <c r="AD630" s="410"/>
      <c r="AE630" s="410"/>
      <c r="AF630" s="410"/>
      <c r="AG630" s="410"/>
      <c r="AH630" s="410"/>
      <c r="AI630" s="410"/>
      <c r="AJ630" s="410"/>
      <c r="AK630" s="410"/>
      <c r="AL630" s="410"/>
      <c r="AM630" s="410"/>
      <c r="AN630" s="410"/>
      <c r="AO630" s="410"/>
      <c r="AP630" s="410"/>
      <c r="AQ630" s="410"/>
      <c r="AR630" s="163"/>
      <c r="AS630" s="411"/>
    </row>
    <row r="631" spans="26:45">
      <c r="Z631" s="410"/>
      <c r="AA631" s="410"/>
      <c r="AB631" s="410"/>
      <c r="AC631" s="410"/>
      <c r="AD631" s="410"/>
      <c r="AE631" s="410"/>
      <c r="AF631" s="410"/>
      <c r="AG631" s="410"/>
      <c r="AH631" s="410"/>
      <c r="AI631" s="410"/>
      <c r="AJ631" s="410"/>
      <c r="AK631" s="410"/>
      <c r="AL631" s="410"/>
      <c r="AM631" s="410"/>
      <c r="AN631" s="410"/>
      <c r="AO631" s="410"/>
      <c r="AP631" s="410"/>
      <c r="AQ631" s="410"/>
      <c r="AR631" s="163"/>
      <c r="AS631" s="411"/>
    </row>
    <row r="632" spans="26:45">
      <c r="Z632" s="410"/>
      <c r="AA632" s="410"/>
      <c r="AB632" s="410"/>
      <c r="AC632" s="410"/>
      <c r="AD632" s="410"/>
      <c r="AE632" s="410"/>
      <c r="AF632" s="410"/>
      <c r="AG632" s="410"/>
      <c r="AH632" s="410"/>
      <c r="AI632" s="410"/>
      <c r="AJ632" s="410"/>
      <c r="AK632" s="410"/>
      <c r="AL632" s="410"/>
      <c r="AM632" s="410"/>
      <c r="AN632" s="410"/>
      <c r="AO632" s="410"/>
      <c r="AP632" s="410"/>
      <c r="AQ632" s="410"/>
      <c r="AR632" s="163"/>
      <c r="AS632" s="411"/>
    </row>
    <row r="633" spans="26:45">
      <c r="Z633" s="410"/>
      <c r="AA633" s="410"/>
      <c r="AB633" s="410"/>
      <c r="AC633" s="410"/>
      <c r="AD633" s="410"/>
      <c r="AE633" s="410"/>
      <c r="AF633" s="410"/>
      <c r="AG633" s="410"/>
      <c r="AH633" s="410"/>
      <c r="AI633" s="410"/>
      <c r="AJ633" s="410"/>
      <c r="AK633" s="410"/>
      <c r="AL633" s="410"/>
      <c r="AM633" s="410"/>
      <c r="AN633" s="410"/>
      <c r="AO633" s="410"/>
      <c r="AP633" s="410"/>
      <c r="AQ633" s="410"/>
      <c r="AR633" s="163"/>
      <c r="AS633" s="411"/>
    </row>
    <row r="634" spans="26:45">
      <c r="Z634" s="410"/>
      <c r="AA634" s="410"/>
      <c r="AB634" s="410"/>
      <c r="AC634" s="410"/>
      <c r="AD634" s="410"/>
      <c r="AE634" s="410"/>
      <c r="AF634" s="410"/>
      <c r="AG634" s="410"/>
      <c r="AH634" s="410"/>
      <c r="AI634" s="410"/>
      <c r="AJ634" s="410"/>
      <c r="AK634" s="410"/>
      <c r="AL634" s="410"/>
      <c r="AM634" s="410"/>
      <c r="AN634" s="410"/>
      <c r="AO634" s="410"/>
      <c r="AP634" s="410"/>
      <c r="AQ634" s="410"/>
      <c r="AR634" s="163"/>
      <c r="AS634" s="411"/>
    </row>
    <row r="635" spans="26:45">
      <c r="Z635" s="410"/>
      <c r="AA635" s="410"/>
      <c r="AB635" s="410"/>
      <c r="AC635" s="410"/>
      <c r="AD635" s="410"/>
      <c r="AE635" s="410"/>
      <c r="AF635" s="410"/>
      <c r="AG635" s="410"/>
      <c r="AH635" s="410"/>
      <c r="AI635" s="410"/>
      <c r="AJ635" s="410"/>
      <c r="AK635" s="410"/>
      <c r="AL635" s="410"/>
      <c r="AM635" s="410"/>
      <c r="AN635" s="410"/>
      <c r="AO635" s="410"/>
      <c r="AP635" s="410"/>
      <c r="AQ635" s="410"/>
      <c r="AR635" s="163"/>
      <c r="AS635" s="411"/>
    </row>
    <row r="636" spans="26:45">
      <c r="Z636" s="410"/>
      <c r="AA636" s="410"/>
      <c r="AB636" s="410"/>
      <c r="AC636" s="410"/>
      <c r="AD636" s="410"/>
      <c r="AE636" s="410"/>
      <c r="AF636" s="410"/>
      <c r="AG636" s="410"/>
      <c r="AH636" s="410"/>
      <c r="AI636" s="410"/>
      <c r="AJ636" s="410"/>
      <c r="AK636" s="410"/>
      <c r="AL636" s="410"/>
      <c r="AM636" s="410"/>
      <c r="AN636" s="410"/>
      <c r="AO636" s="410"/>
      <c r="AP636" s="410"/>
      <c r="AQ636" s="410"/>
      <c r="AR636" s="163"/>
      <c r="AS636" s="411"/>
    </row>
    <row r="637" spans="26:45">
      <c r="Z637" s="410"/>
      <c r="AA637" s="410"/>
      <c r="AB637" s="410"/>
      <c r="AC637" s="410"/>
      <c r="AD637" s="410"/>
      <c r="AE637" s="410"/>
      <c r="AF637" s="410"/>
      <c r="AG637" s="410"/>
      <c r="AH637" s="410"/>
      <c r="AI637" s="410"/>
      <c r="AJ637" s="410"/>
      <c r="AK637" s="410"/>
      <c r="AL637" s="410"/>
      <c r="AM637" s="410"/>
      <c r="AN637" s="410"/>
      <c r="AO637" s="410"/>
      <c r="AP637" s="410"/>
      <c r="AQ637" s="410"/>
      <c r="AR637" s="163"/>
      <c r="AS637" s="411"/>
    </row>
    <row r="638" spans="26:45">
      <c r="Z638" s="410"/>
      <c r="AA638" s="410"/>
      <c r="AB638" s="410"/>
      <c r="AC638" s="410"/>
      <c r="AD638" s="410"/>
      <c r="AE638" s="410"/>
      <c r="AF638" s="410"/>
      <c r="AG638" s="410"/>
      <c r="AH638" s="410"/>
      <c r="AI638" s="410"/>
      <c r="AJ638" s="410"/>
      <c r="AK638" s="410"/>
      <c r="AL638" s="410"/>
      <c r="AM638" s="410"/>
      <c r="AN638" s="410"/>
      <c r="AO638" s="410"/>
      <c r="AP638" s="410"/>
      <c r="AQ638" s="410"/>
      <c r="AR638" s="163"/>
      <c r="AS638" s="411"/>
    </row>
    <row r="639" spans="26:45">
      <c r="Z639" s="410"/>
      <c r="AA639" s="410"/>
      <c r="AB639" s="410"/>
      <c r="AC639" s="410"/>
      <c r="AD639" s="410"/>
      <c r="AE639" s="410"/>
      <c r="AF639" s="410"/>
      <c r="AG639" s="410"/>
      <c r="AH639" s="410"/>
      <c r="AI639" s="410"/>
      <c r="AJ639" s="410"/>
      <c r="AK639" s="410"/>
      <c r="AL639" s="410"/>
      <c r="AM639" s="410"/>
      <c r="AN639" s="410"/>
      <c r="AO639" s="410"/>
      <c r="AP639" s="410"/>
      <c r="AQ639" s="410"/>
      <c r="AR639" s="163"/>
      <c r="AS639" s="411"/>
    </row>
    <row r="640" spans="26:45">
      <c r="Z640" s="410"/>
      <c r="AA640" s="410"/>
      <c r="AB640" s="410"/>
      <c r="AC640" s="410"/>
      <c r="AD640" s="410"/>
      <c r="AE640" s="410"/>
      <c r="AF640" s="410"/>
      <c r="AG640" s="410"/>
      <c r="AH640" s="410"/>
      <c r="AI640" s="410"/>
      <c r="AJ640" s="410"/>
      <c r="AK640" s="410"/>
      <c r="AL640" s="410"/>
      <c r="AM640" s="410"/>
      <c r="AN640" s="410"/>
      <c r="AO640" s="410"/>
      <c r="AP640" s="410"/>
      <c r="AQ640" s="410"/>
      <c r="AR640" s="163"/>
      <c r="AS640" s="411"/>
    </row>
    <row r="641" spans="26:45">
      <c r="Z641" s="410"/>
      <c r="AA641" s="410"/>
      <c r="AB641" s="410"/>
      <c r="AC641" s="410"/>
      <c r="AD641" s="410"/>
      <c r="AE641" s="410"/>
      <c r="AF641" s="410"/>
      <c r="AG641" s="410"/>
      <c r="AH641" s="410"/>
      <c r="AI641" s="410"/>
      <c r="AJ641" s="410"/>
      <c r="AK641" s="410"/>
      <c r="AL641" s="410"/>
      <c r="AM641" s="410"/>
      <c r="AN641" s="410"/>
      <c r="AO641" s="410"/>
      <c r="AP641" s="410"/>
      <c r="AQ641" s="410"/>
      <c r="AR641" s="163"/>
      <c r="AS641" s="411"/>
    </row>
    <row r="642" spans="26:45">
      <c r="Z642" s="410"/>
      <c r="AA642" s="410"/>
      <c r="AB642" s="410"/>
      <c r="AC642" s="410"/>
      <c r="AD642" s="410"/>
      <c r="AE642" s="410"/>
      <c r="AF642" s="410"/>
      <c r="AG642" s="410"/>
      <c r="AH642" s="410"/>
      <c r="AI642" s="410"/>
      <c r="AJ642" s="410"/>
      <c r="AK642" s="410"/>
      <c r="AL642" s="410"/>
      <c r="AM642" s="410"/>
      <c r="AN642" s="410"/>
      <c r="AO642" s="410"/>
      <c r="AP642" s="410"/>
      <c r="AQ642" s="410"/>
      <c r="AR642" s="163"/>
      <c r="AS642" s="411"/>
    </row>
    <row r="643" spans="26:45">
      <c r="Z643" s="410"/>
      <c r="AA643" s="410"/>
      <c r="AB643" s="410"/>
      <c r="AC643" s="410"/>
      <c r="AD643" s="410"/>
      <c r="AE643" s="410"/>
      <c r="AF643" s="410"/>
      <c r="AG643" s="410"/>
      <c r="AH643" s="410"/>
      <c r="AI643" s="410"/>
      <c r="AJ643" s="410"/>
      <c r="AK643" s="410"/>
      <c r="AL643" s="410"/>
      <c r="AM643" s="410"/>
      <c r="AN643" s="410"/>
      <c r="AO643" s="410"/>
      <c r="AP643" s="410"/>
      <c r="AQ643" s="410"/>
      <c r="AR643" s="163"/>
      <c r="AS643" s="411"/>
    </row>
    <row r="644" spans="26:45">
      <c r="Z644" s="410"/>
      <c r="AA644" s="410"/>
      <c r="AB644" s="410"/>
      <c r="AC644" s="410"/>
      <c r="AD644" s="410"/>
      <c r="AE644" s="410"/>
      <c r="AF644" s="410"/>
      <c r="AG644" s="410"/>
      <c r="AH644" s="410"/>
      <c r="AI644" s="410"/>
      <c r="AJ644" s="410"/>
      <c r="AK644" s="410"/>
      <c r="AL644" s="410"/>
      <c r="AM644" s="410"/>
      <c r="AN644" s="410"/>
      <c r="AO644" s="410"/>
      <c r="AP644" s="410"/>
      <c r="AQ644" s="410"/>
      <c r="AR644" s="163"/>
      <c r="AS644" s="411"/>
    </row>
    <row r="645" spans="26:45">
      <c r="Z645" s="410"/>
      <c r="AA645" s="410"/>
      <c r="AB645" s="410"/>
      <c r="AC645" s="410"/>
      <c r="AD645" s="410"/>
      <c r="AE645" s="410"/>
      <c r="AF645" s="410"/>
      <c r="AG645" s="410"/>
      <c r="AH645" s="410"/>
      <c r="AI645" s="410"/>
      <c r="AJ645" s="410"/>
      <c r="AK645" s="410"/>
      <c r="AL645" s="410"/>
      <c r="AM645" s="410"/>
      <c r="AN645" s="410"/>
      <c r="AO645" s="410"/>
      <c r="AP645" s="410"/>
      <c r="AQ645" s="410"/>
      <c r="AR645" s="163"/>
      <c r="AS645" s="411"/>
    </row>
    <row r="646" spans="26:45">
      <c r="Z646" s="410"/>
      <c r="AA646" s="410"/>
      <c r="AB646" s="410"/>
      <c r="AC646" s="410"/>
      <c r="AD646" s="410"/>
      <c r="AE646" s="410"/>
      <c r="AF646" s="410"/>
      <c r="AG646" s="410"/>
      <c r="AH646" s="410"/>
      <c r="AI646" s="410"/>
      <c r="AJ646" s="410"/>
      <c r="AK646" s="410"/>
      <c r="AL646" s="410"/>
      <c r="AM646" s="410"/>
      <c r="AN646" s="410"/>
      <c r="AO646" s="410"/>
      <c r="AP646" s="410"/>
      <c r="AQ646" s="410"/>
      <c r="AR646" s="163"/>
      <c r="AS646" s="411"/>
    </row>
    <row r="647" spans="26:45">
      <c r="Z647" s="410"/>
      <c r="AA647" s="410"/>
      <c r="AB647" s="410"/>
      <c r="AC647" s="410"/>
      <c r="AD647" s="410"/>
      <c r="AE647" s="410"/>
      <c r="AF647" s="410"/>
      <c r="AG647" s="410"/>
      <c r="AH647" s="410"/>
      <c r="AI647" s="410"/>
      <c r="AJ647" s="410"/>
      <c r="AK647" s="410"/>
      <c r="AL647" s="410"/>
      <c r="AM647" s="410"/>
      <c r="AN647" s="410"/>
      <c r="AO647" s="410"/>
      <c r="AP647" s="410"/>
      <c r="AQ647" s="410"/>
      <c r="AR647" s="163"/>
      <c r="AS647" s="411"/>
    </row>
    <row r="648" spans="26:45">
      <c r="Z648" s="410"/>
      <c r="AA648" s="410"/>
      <c r="AB648" s="410"/>
      <c r="AC648" s="410"/>
      <c r="AD648" s="410"/>
      <c r="AE648" s="410"/>
      <c r="AF648" s="410"/>
      <c r="AG648" s="410"/>
      <c r="AH648" s="410"/>
      <c r="AI648" s="410"/>
      <c r="AJ648" s="410"/>
      <c r="AK648" s="410"/>
      <c r="AL648" s="410"/>
      <c r="AM648" s="410"/>
      <c r="AN648" s="410"/>
      <c r="AO648" s="410"/>
      <c r="AP648" s="410"/>
      <c r="AQ648" s="410"/>
      <c r="AR648" s="163"/>
      <c r="AS648" s="411"/>
    </row>
    <row r="649" spans="26:45">
      <c r="Z649" s="410"/>
      <c r="AA649" s="410"/>
      <c r="AB649" s="410"/>
      <c r="AC649" s="410"/>
      <c r="AD649" s="410"/>
      <c r="AE649" s="410"/>
      <c r="AF649" s="410"/>
      <c r="AG649" s="410"/>
      <c r="AH649" s="410"/>
      <c r="AI649" s="410"/>
      <c r="AJ649" s="410"/>
      <c r="AK649" s="410"/>
      <c r="AL649" s="410"/>
      <c r="AM649" s="410"/>
      <c r="AN649" s="410"/>
      <c r="AO649" s="410"/>
      <c r="AP649" s="410"/>
      <c r="AQ649" s="410"/>
      <c r="AR649" s="163"/>
      <c r="AS649" s="411"/>
    </row>
    <row r="650" spans="26:45">
      <c r="Z650" s="410"/>
      <c r="AA650" s="410"/>
      <c r="AB650" s="410"/>
      <c r="AC650" s="410"/>
      <c r="AD650" s="410"/>
      <c r="AE650" s="410"/>
      <c r="AF650" s="410"/>
      <c r="AG650" s="410"/>
      <c r="AH650" s="410"/>
      <c r="AI650" s="410"/>
      <c r="AJ650" s="410"/>
      <c r="AK650" s="410"/>
      <c r="AL650" s="410"/>
      <c r="AM650" s="410"/>
      <c r="AN650" s="410"/>
      <c r="AO650" s="410"/>
      <c r="AP650" s="410"/>
      <c r="AQ650" s="410"/>
      <c r="AR650" s="163"/>
      <c r="AS650" s="411"/>
    </row>
    <row r="651" spans="26:45">
      <c r="Z651" s="410"/>
      <c r="AA651" s="410"/>
      <c r="AB651" s="410"/>
      <c r="AC651" s="410"/>
      <c r="AD651" s="410"/>
      <c r="AE651" s="410"/>
      <c r="AF651" s="410"/>
      <c r="AG651" s="410"/>
      <c r="AH651" s="410"/>
      <c r="AI651" s="410"/>
      <c r="AJ651" s="410"/>
      <c r="AK651" s="410"/>
      <c r="AL651" s="410"/>
      <c r="AM651" s="410"/>
      <c r="AN651" s="410"/>
      <c r="AO651" s="410"/>
      <c r="AP651" s="410"/>
      <c r="AQ651" s="410"/>
      <c r="AR651" s="163"/>
      <c r="AS651" s="411"/>
    </row>
    <row r="652" spans="26:45">
      <c r="Z652" s="410"/>
      <c r="AA652" s="410"/>
      <c r="AB652" s="410"/>
      <c r="AC652" s="410"/>
      <c r="AD652" s="410"/>
      <c r="AE652" s="410"/>
      <c r="AF652" s="410"/>
      <c r="AG652" s="410"/>
      <c r="AH652" s="410"/>
      <c r="AI652" s="410"/>
      <c r="AJ652" s="410"/>
      <c r="AK652" s="410"/>
      <c r="AL652" s="410"/>
      <c r="AM652" s="410"/>
      <c r="AN652" s="410"/>
      <c r="AO652" s="410"/>
      <c r="AP652" s="410"/>
      <c r="AQ652" s="410"/>
      <c r="AR652" s="163"/>
      <c r="AS652" s="411"/>
    </row>
    <row r="653" spans="26:45">
      <c r="Z653" s="410"/>
      <c r="AA653" s="410"/>
      <c r="AB653" s="410"/>
      <c r="AC653" s="410"/>
      <c r="AD653" s="410"/>
      <c r="AE653" s="410"/>
      <c r="AF653" s="410"/>
      <c r="AG653" s="410"/>
      <c r="AH653" s="410"/>
      <c r="AI653" s="410"/>
      <c r="AJ653" s="410"/>
      <c r="AK653" s="410"/>
      <c r="AL653" s="410"/>
      <c r="AM653" s="410"/>
      <c r="AN653" s="410"/>
      <c r="AO653" s="410"/>
      <c r="AP653" s="410"/>
      <c r="AQ653" s="410"/>
      <c r="AR653" s="163"/>
      <c r="AS653" s="411"/>
    </row>
    <row r="654" spans="26:45">
      <c r="Z654" s="410"/>
      <c r="AA654" s="410"/>
      <c r="AB654" s="410"/>
      <c r="AC654" s="410"/>
      <c r="AD654" s="410"/>
      <c r="AE654" s="410"/>
      <c r="AF654" s="410"/>
      <c r="AG654" s="410"/>
      <c r="AH654" s="410"/>
      <c r="AI654" s="410"/>
      <c r="AJ654" s="410"/>
      <c r="AK654" s="410"/>
      <c r="AL654" s="410"/>
      <c r="AM654" s="410"/>
      <c r="AN654" s="410"/>
      <c r="AO654" s="410"/>
      <c r="AP654" s="410"/>
      <c r="AQ654" s="410"/>
      <c r="AR654" s="163"/>
      <c r="AS654" s="411"/>
    </row>
    <row r="655" spans="26:45">
      <c r="Z655" s="410"/>
      <c r="AA655" s="410"/>
      <c r="AB655" s="410"/>
      <c r="AC655" s="410"/>
      <c r="AD655" s="410"/>
      <c r="AE655" s="410"/>
      <c r="AF655" s="410"/>
      <c r="AG655" s="410"/>
      <c r="AH655" s="410"/>
      <c r="AI655" s="410"/>
      <c r="AJ655" s="410"/>
      <c r="AK655" s="410"/>
      <c r="AL655" s="410"/>
      <c r="AM655" s="410"/>
      <c r="AN655" s="410"/>
      <c r="AO655" s="410"/>
      <c r="AP655" s="410"/>
      <c r="AQ655" s="410"/>
      <c r="AR655" s="163"/>
      <c r="AS655" s="411"/>
    </row>
    <row r="656" spans="26:45">
      <c r="Z656" s="410"/>
      <c r="AA656" s="410"/>
      <c r="AB656" s="410"/>
      <c r="AC656" s="410"/>
      <c r="AD656" s="410"/>
      <c r="AE656" s="410"/>
      <c r="AF656" s="410"/>
      <c r="AG656" s="410"/>
      <c r="AH656" s="410"/>
      <c r="AI656" s="410"/>
      <c r="AJ656" s="410"/>
      <c r="AK656" s="410"/>
      <c r="AL656" s="410"/>
      <c r="AM656" s="410"/>
      <c r="AN656" s="410"/>
      <c r="AO656" s="410"/>
      <c r="AP656" s="410"/>
      <c r="AQ656" s="410"/>
      <c r="AR656" s="163"/>
      <c r="AS656" s="411"/>
    </row>
    <row r="657" spans="26:45">
      <c r="Z657" s="410"/>
      <c r="AA657" s="410"/>
      <c r="AB657" s="410"/>
      <c r="AC657" s="410"/>
      <c r="AD657" s="410"/>
      <c r="AE657" s="410"/>
      <c r="AF657" s="410"/>
      <c r="AG657" s="410"/>
      <c r="AH657" s="410"/>
      <c r="AI657" s="410"/>
      <c r="AJ657" s="410"/>
      <c r="AK657" s="410"/>
      <c r="AL657" s="410"/>
      <c r="AM657" s="410"/>
      <c r="AN657" s="410"/>
      <c r="AO657" s="410"/>
      <c r="AP657" s="410"/>
      <c r="AQ657" s="410"/>
      <c r="AR657" s="163"/>
      <c r="AS657" s="411"/>
    </row>
    <row r="658" spans="26:45">
      <c r="Z658" s="410"/>
      <c r="AA658" s="410"/>
      <c r="AB658" s="410"/>
      <c r="AC658" s="410"/>
      <c r="AD658" s="410"/>
      <c r="AE658" s="410"/>
      <c r="AF658" s="410"/>
      <c r="AG658" s="410"/>
      <c r="AH658" s="410"/>
      <c r="AI658" s="410"/>
      <c r="AJ658" s="410"/>
      <c r="AK658" s="410"/>
      <c r="AL658" s="410"/>
      <c r="AM658" s="410"/>
      <c r="AN658" s="410"/>
      <c r="AO658" s="410"/>
      <c r="AP658" s="410"/>
      <c r="AQ658" s="410"/>
      <c r="AR658" s="163"/>
      <c r="AS658" s="411"/>
    </row>
    <row r="659" spans="26:45">
      <c r="Z659" s="410"/>
      <c r="AA659" s="410"/>
      <c r="AB659" s="410"/>
      <c r="AC659" s="410"/>
      <c r="AD659" s="410"/>
      <c r="AE659" s="410"/>
      <c r="AF659" s="410"/>
      <c r="AG659" s="410"/>
      <c r="AH659" s="410"/>
      <c r="AI659" s="410"/>
      <c r="AJ659" s="410"/>
      <c r="AK659" s="410"/>
      <c r="AL659" s="410"/>
      <c r="AM659" s="410"/>
      <c r="AN659" s="410"/>
      <c r="AO659" s="410"/>
      <c r="AP659" s="410"/>
      <c r="AQ659" s="410"/>
      <c r="AR659" s="163"/>
      <c r="AS659" s="411"/>
    </row>
    <row r="660" spans="26:45">
      <c r="Z660" s="410"/>
      <c r="AA660" s="410"/>
      <c r="AB660" s="410"/>
      <c r="AC660" s="410"/>
      <c r="AD660" s="410"/>
      <c r="AE660" s="410"/>
      <c r="AF660" s="410"/>
      <c r="AG660" s="410"/>
      <c r="AH660" s="410"/>
      <c r="AI660" s="410"/>
      <c r="AJ660" s="410"/>
      <c r="AK660" s="410"/>
      <c r="AL660" s="410"/>
      <c r="AM660" s="410"/>
      <c r="AN660" s="410"/>
      <c r="AO660" s="410"/>
      <c r="AP660" s="410"/>
      <c r="AQ660" s="410"/>
      <c r="AR660" s="163"/>
      <c r="AS660" s="411"/>
    </row>
    <row r="661" spans="26:45">
      <c r="Z661" s="410"/>
      <c r="AA661" s="410"/>
      <c r="AB661" s="410"/>
      <c r="AC661" s="410"/>
      <c r="AD661" s="410"/>
      <c r="AE661" s="410"/>
      <c r="AF661" s="410"/>
      <c r="AG661" s="410"/>
      <c r="AH661" s="410"/>
      <c r="AI661" s="410"/>
      <c r="AJ661" s="410"/>
      <c r="AK661" s="410"/>
      <c r="AL661" s="410"/>
      <c r="AM661" s="410"/>
      <c r="AN661" s="410"/>
      <c r="AO661" s="410"/>
      <c r="AP661" s="410"/>
      <c r="AQ661" s="410"/>
      <c r="AR661" s="163"/>
      <c r="AS661" s="411"/>
    </row>
    <row r="662" spans="26:45">
      <c r="Z662" s="410"/>
      <c r="AA662" s="410"/>
      <c r="AB662" s="410"/>
      <c r="AC662" s="410"/>
      <c r="AD662" s="410"/>
      <c r="AE662" s="410"/>
      <c r="AF662" s="410"/>
      <c r="AG662" s="410"/>
      <c r="AH662" s="410"/>
      <c r="AI662" s="410"/>
      <c r="AJ662" s="410"/>
      <c r="AK662" s="410"/>
      <c r="AL662" s="410"/>
      <c r="AM662" s="410"/>
      <c r="AN662" s="410"/>
      <c r="AO662" s="410"/>
      <c r="AP662" s="410"/>
      <c r="AQ662" s="410"/>
      <c r="AR662" s="163"/>
      <c r="AS662" s="411"/>
    </row>
    <row r="663" spans="26:45">
      <c r="Z663" s="410"/>
      <c r="AA663" s="410"/>
      <c r="AB663" s="410"/>
      <c r="AC663" s="410"/>
      <c r="AD663" s="410"/>
      <c r="AE663" s="410"/>
      <c r="AF663" s="410"/>
      <c r="AG663" s="410"/>
      <c r="AH663" s="410"/>
      <c r="AI663" s="410"/>
      <c r="AJ663" s="410"/>
      <c r="AK663" s="410"/>
      <c r="AL663" s="410"/>
      <c r="AM663" s="410"/>
      <c r="AN663" s="410"/>
      <c r="AO663" s="410"/>
      <c r="AP663" s="410"/>
      <c r="AQ663" s="410"/>
      <c r="AR663" s="163"/>
      <c r="AS663" s="411"/>
    </row>
    <row r="664" spans="26:45">
      <c r="Z664" s="410"/>
      <c r="AA664" s="410"/>
      <c r="AB664" s="410"/>
      <c r="AC664" s="410"/>
      <c r="AD664" s="410"/>
      <c r="AE664" s="410"/>
      <c r="AF664" s="410"/>
      <c r="AG664" s="410"/>
      <c r="AH664" s="410"/>
      <c r="AI664" s="410"/>
      <c r="AJ664" s="410"/>
      <c r="AK664" s="410"/>
      <c r="AL664" s="410"/>
      <c r="AM664" s="410"/>
      <c r="AN664" s="410"/>
      <c r="AO664" s="410"/>
      <c r="AP664" s="410"/>
      <c r="AQ664" s="410"/>
      <c r="AR664" s="163"/>
      <c r="AS664" s="411"/>
    </row>
    <row r="665" spans="26:45">
      <c r="Z665" s="410"/>
      <c r="AA665" s="410"/>
      <c r="AB665" s="410"/>
      <c r="AC665" s="410"/>
      <c r="AD665" s="410"/>
      <c r="AE665" s="410"/>
      <c r="AF665" s="410"/>
      <c r="AG665" s="410"/>
      <c r="AH665" s="410"/>
      <c r="AI665" s="410"/>
      <c r="AJ665" s="410"/>
      <c r="AK665" s="410"/>
      <c r="AL665" s="410"/>
      <c r="AM665" s="410"/>
      <c r="AN665" s="410"/>
      <c r="AO665" s="410"/>
      <c r="AP665" s="410"/>
      <c r="AQ665" s="410"/>
      <c r="AR665" s="163"/>
      <c r="AS665" s="411"/>
    </row>
    <row r="666" spans="26:45">
      <c r="Z666" s="410"/>
      <c r="AA666" s="410"/>
      <c r="AB666" s="410"/>
      <c r="AC666" s="410"/>
      <c r="AD666" s="410"/>
      <c r="AE666" s="410"/>
      <c r="AF666" s="410"/>
      <c r="AG666" s="410"/>
      <c r="AH666" s="410"/>
      <c r="AI666" s="410"/>
      <c r="AJ666" s="410"/>
      <c r="AK666" s="410"/>
      <c r="AL666" s="410"/>
      <c r="AM666" s="410"/>
      <c r="AN666" s="410"/>
      <c r="AO666" s="410"/>
      <c r="AP666" s="410"/>
      <c r="AQ666" s="410"/>
      <c r="AR666" s="163"/>
      <c r="AS666" s="411"/>
    </row>
    <row r="667" spans="26:45">
      <c r="Z667" s="410"/>
      <c r="AA667" s="410"/>
      <c r="AB667" s="410"/>
      <c r="AC667" s="410"/>
      <c r="AD667" s="410"/>
      <c r="AE667" s="410"/>
      <c r="AF667" s="410"/>
      <c r="AG667" s="410"/>
      <c r="AH667" s="410"/>
      <c r="AI667" s="410"/>
      <c r="AJ667" s="410"/>
      <c r="AK667" s="410"/>
      <c r="AL667" s="410"/>
      <c r="AM667" s="410"/>
      <c r="AN667" s="410"/>
      <c r="AO667" s="410"/>
      <c r="AP667" s="410"/>
      <c r="AQ667" s="410"/>
      <c r="AR667" s="163"/>
      <c r="AS667" s="411"/>
    </row>
    <row r="668" spans="26:45">
      <c r="Z668" s="410"/>
      <c r="AA668" s="410"/>
      <c r="AB668" s="410"/>
      <c r="AC668" s="410"/>
      <c r="AD668" s="410"/>
      <c r="AE668" s="410"/>
      <c r="AF668" s="410"/>
      <c r="AG668" s="410"/>
      <c r="AH668" s="410"/>
      <c r="AI668" s="410"/>
      <c r="AJ668" s="410"/>
      <c r="AK668" s="410"/>
      <c r="AL668" s="410"/>
      <c r="AM668" s="410"/>
      <c r="AN668" s="410"/>
      <c r="AO668" s="410"/>
      <c r="AP668" s="410"/>
      <c r="AQ668" s="410"/>
      <c r="AR668" s="163"/>
      <c r="AS668" s="411"/>
    </row>
    <row r="669" spans="26:45">
      <c r="Z669" s="410"/>
      <c r="AA669" s="410"/>
      <c r="AB669" s="410"/>
      <c r="AC669" s="410"/>
      <c r="AD669" s="410"/>
      <c r="AE669" s="410"/>
      <c r="AF669" s="410"/>
      <c r="AG669" s="410"/>
      <c r="AH669" s="410"/>
      <c r="AI669" s="410"/>
      <c r="AJ669" s="410"/>
      <c r="AK669" s="410"/>
      <c r="AL669" s="410"/>
      <c r="AM669" s="410"/>
      <c r="AN669" s="410"/>
      <c r="AO669" s="410"/>
      <c r="AP669" s="410"/>
      <c r="AQ669" s="410"/>
      <c r="AR669" s="163"/>
      <c r="AS669" s="411"/>
    </row>
    <row r="670" spans="26:45">
      <c r="Z670" s="410"/>
      <c r="AA670" s="410"/>
      <c r="AB670" s="410"/>
      <c r="AC670" s="410"/>
      <c r="AD670" s="410"/>
      <c r="AE670" s="410"/>
      <c r="AF670" s="410"/>
      <c r="AG670" s="410"/>
      <c r="AH670" s="410"/>
      <c r="AI670" s="410"/>
      <c r="AJ670" s="410"/>
      <c r="AK670" s="410"/>
      <c r="AL670" s="410"/>
      <c r="AM670" s="410"/>
      <c r="AN670" s="410"/>
      <c r="AO670" s="410"/>
      <c r="AP670" s="410"/>
      <c r="AQ670" s="410"/>
      <c r="AR670" s="163"/>
      <c r="AS670" s="411"/>
    </row>
    <row r="671" spans="26:45">
      <c r="Z671" s="410"/>
      <c r="AA671" s="410"/>
      <c r="AB671" s="410"/>
      <c r="AC671" s="410"/>
      <c r="AD671" s="410"/>
      <c r="AE671" s="410"/>
      <c r="AF671" s="410"/>
      <c r="AG671" s="410"/>
      <c r="AH671" s="410"/>
      <c r="AI671" s="410"/>
      <c r="AJ671" s="410"/>
      <c r="AK671" s="410"/>
      <c r="AL671" s="410"/>
      <c r="AM671" s="410"/>
      <c r="AN671" s="410"/>
      <c r="AO671" s="410"/>
      <c r="AP671" s="410"/>
      <c r="AQ671" s="410"/>
      <c r="AR671" s="163"/>
      <c r="AS671" s="411"/>
    </row>
    <row r="672" spans="26:45">
      <c r="Z672" s="410"/>
      <c r="AA672" s="410"/>
      <c r="AB672" s="410"/>
      <c r="AC672" s="410"/>
      <c r="AD672" s="410"/>
      <c r="AE672" s="410"/>
      <c r="AF672" s="410"/>
      <c r="AG672" s="410"/>
      <c r="AH672" s="410"/>
      <c r="AI672" s="410"/>
      <c r="AJ672" s="410"/>
      <c r="AK672" s="410"/>
      <c r="AL672" s="410"/>
      <c r="AM672" s="410"/>
      <c r="AN672" s="410"/>
      <c r="AO672" s="410"/>
      <c r="AP672" s="410"/>
      <c r="AQ672" s="410"/>
      <c r="AR672" s="163"/>
      <c r="AS672" s="411"/>
    </row>
    <row r="673" spans="26:45">
      <c r="Z673" s="410"/>
      <c r="AA673" s="410"/>
      <c r="AB673" s="410"/>
      <c r="AC673" s="410"/>
      <c r="AD673" s="410"/>
      <c r="AE673" s="410"/>
      <c r="AF673" s="410"/>
      <c r="AG673" s="410"/>
      <c r="AH673" s="410"/>
      <c r="AI673" s="410"/>
      <c r="AJ673" s="410"/>
      <c r="AK673" s="410"/>
      <c r="AL673" s="410"/>
      <c r="AM673" s="410"/>
      <c r="AN673" s="410"/>
      <c r="AO673" s="410"/>
      <c r="AP673" s="410"/>
      <c r="AQ673" s="410"/>
      <c r="AR673" s="163"/>
      <c r="AS673" s="411"/>
    </row>
    <row r="674" spans="26:45">
      <c r="Z674" s="410"/>
      <c r="AA674" s="410"/>
      <c r="AB674" s="410"/>
      <c r="AC674" s="410"/>
      <c r="AD674" s="410"/>
      <c r="AE674" s="410"/>
      <c r="AF674" s="410"/>
      <c r="AG674" s="410"/>
      <c r="AH674" s="410"/>
      <c r="AI674" s="410"/>
      <c r="AJ674" s="410"/>
      <c r="AK674" s="410"/>
      <c r="AL674" s="410"/>
      <c r="AM674" s="410"/>
      <c r="AN674" s="410"/>
      <c r="AO674" s="410"/>
      <c r="AP674" s="410"/>
      <c r="AQ674" s="410"/>
      <c r="AR674" s="163"/>
      <c r="AS674" s="411"/>
    </row>
    <row r="675" spans="26:45">
      <c r="Z675" s="410"/>
      <c r="AA675" s="410"/>
      <c r="AB675" s="410"/>
      <c r="AC675" s="410"/>
      <c r="AD675" s="410"/>
      <c r="AE675" s="410"/>
      <c r="AF675" s="410"/>
      <c r="AG675" s="410"/>
      <c r="AH675" s="410"/>
      <c r="AI675" s="410"/>
      <c r="AJ675" s="410"/>
      <c r="AK675" s="410"/>
      <c r="AL675" s="410"/>
      <c r="AM675" s="410"/>
      <c r="AN675" s="410"/>
      <c r="AO675" s="410"/>
      <c r="AP675" s="410"/>
      <c r="AQ675" s="410"/>
      <c r="AR675" s="163"/>
      <c r="AS675" s="411"/>
    </row>
    <row r="676" spans="26:45">
      <c r="Z676" s="410"/>
      <c r="AA676" s="410"/>
      <c r="AB676" s="410"/>
      <c r="AC676" s="410"/>
      <c r="AD676" s="410"/>
      <c r="AE676" s="410"/>
      <c r="AF676" s="410"/>
      <c r="AG676" s="410"/>
      <c r="AH676" s="410"/>
      <c r="AI676" s="410"/>
      <c r="AJ676" s="410"/>
      <c r="AK676" s="410"/>
      <c r="AL676" s="410"/>
      <c r="AM676" s="410"/>
      <c r="AN676" s="410"/>
      <c r="AO676" s="410"/>
      <c r="AP676" s="410"/>
      <c r="AQ676" s="410"/>
      <c r="AR676" s="163"/>
      <c r="AS676" s="411"/>
    </row>
    <row r="677" spans="26:45">
      <c r="Z677" s="410"/>
      <c r="AA677" s="410"/>
      <c r="AB677" s="410"/>
      <c r="AC677" s="410"/>
      <c r="AD677" s="410"/>
      <c r="AE677" s="410"/>
      <c r="AF677" s="410"/>
      <c r="AG677" s="410"/>
      <c r="AH677" s="410"/>
      <c r="AI677" s="410"/>
      <c r="AJ677" s="410"/>
      <c r="AK677" s="410"/>
      <c r="AL677" s="410"/>
      <c r="AM677" s="410"/>
      <c r="AN677" s="410"/>
      <c r="AO677" s="410"/>
      <c r="AP677" s="410"/>
      <c r="AQ677" s="410"/>
      <c r="AR677" s="163"/>
      <c r="AS677" s="411"/>
    </row>
    <row r="678" spans="26:45">
      <c r="Z678" s="410"/>
      <c r="AA678" s="410"/>
      <c r="AB678" s="410"/>
      <c r="AC678" s="410"/>
      <c r="AD678" s="410"/>
      <c r="AE678" s="410"/>
      <c r="AF678" s="410"/>
      <c r="AG678" s="410"/>
      <c r="AH678" s="410"/>
      <c r="AI678" s="410"/>
      <c r="AJ678" s="410"/>
      <c r="AK678" s="410"/>
      <c r="AL678" s="410"/>
      <c r="AM678" s="410"/>
      <c r="AN678" s="410"/>
      <c r="AO678" s="410"/>
      <c r="AP678" s="410"/>
      <c r="AQ678" s="410"/>
      <c r="AR678" s="163"/>
      <c r="AS678" s="411"/>
    </row>
    <row r="679" spans="26:45">
      <c r="Z679" s="410"/>
      <c r="AA679" s="410"/>
      <c r="AB679" s="410"/>
      <c r="AC679" s="410"/>
      <c r="AD679" s="410"/>
      <c r="AE679" s="410"/>
      <c r="AF679" s="410"/>
      <c r="AG679" s="410"/>
      <c r="AH679" s="410"/>
      <c r="AI679" s="410"/>
      <c r="AJ679" s="410"/>
      <c r="AK679" s="410"/>
      <c r="AL679" s="410"/>
      <c r="AM679" s="410"/>
      <c r="AN679" s="410"/>
      <c r="AO679" s="410"/>
      <c r="AP679" s="410"/>
      <c r="AQ679" s="410"/>
      <c r="AR679" s="163"/>
      <c r="AS679" s="411"/>
    </row>
  </sheetData>
  <pageMargins left="0.78740157480314965" right="0.78740157480314965" top="0.98425196850393704" bottom="0.98425196850393704" header="0.51181102362204722" footer="0.51181102362204722"/>
  <pageSetup paperSize="9" scale="43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tabColor indexed="30"/>
    <pageSetUpPr fitToPage="1"/>
  </sheetPr>
  <dimension ref="A1:EM246"/>
  <sheetViews>
    <sheetView showGridLines="0" view="pageBreakPreview" zoomScaleNormal="100" zoomScaleSheetLayoutView="100" workbookViewId="0">
      <pane xSplit="3" ySplit="8" topLeftCell="AL36" activePane="bottomRight" state="frozen"/>
      <selection activeCell="K45" sqref="K45"/>
      <selection pane="topRight" activeCell="K45" sqref="K45"/>
      <selection pane="bottomLeft" activeCell="K45" sqref="K45"/>
      <selection pane="bottomRight" activeCell="BE150" sqref="BE150"/>
    </sheetView>
  </sheetViews>
  <sheetFormatPr baseColWidth="10" defaultColWidth="9.140625" defaultRowHeight="12.75"/>
  <cols>
    <col min="1" max="1" width="2" style="60" customWidth="1"/>
    <col min="2" max="2" width="48.7109375" style="60" customWidth="1"/>
    <col min="3" max="3" width="5.28515625" style="60" customWidth="1"/>
    <col min="4" max="6" width="10.7109375" style="61" hidden="1" customWidth="1"/>
    <col min="7" max="8" width="10.7109375" style="217" hidden="1" customWidth="1"/>
    <col min="9" max="9" width="10.7109375" style="62" hidden="1" customWidth="1"/>
    <col min="10" max="14" width="10.7109375" style="217" hidden="1" customWidth="1"/>
    <col min="15" max="15" width="10.7109375" style="293" hidden="1" customWidth="1"/>
    <col min="16" max="23" width="10.7109375" style="217" hidden="1" customWidth="1"/>
    <col min="24" max="44" width="10.7109375" style="217" customWidth="1"/>
    <col min="45" max="45" width="10.7109375" style="355" customWidth="1"/>
    <col min="46" max="46" width="10.7109375" style="61" customWidth="1"/>
    <col min="47" max="47" width="5.5703125" style="60" customWidth="1"/>
    <col min="48" max="59" width="9.140625" style="60" customWidth="1" collapsed="1"/>
    <col min="60" max="61" width="9.140625" style="60" customWidth="1"/>
    <col min="62" max="62" width="9.140625" style="60" customWidth="1" collapsed="1"/>
    <col min="63" max="66" width="9.140625" style="60" customWidth="1"/>
    <col min="67" max="67" width="9.140625" style="60" customWidth="1" collapsed="1"/>
    <col min="68" max="70" width="9.140625" style="60" customWidth="1"/>
    <col min="71" max="71" width="9.140625" style="60" customWidth="1" collapsed="1"/>
    <col min="72" max="75" width="9.140625" style="60" customWidth="1"/>
    <col min="76" max="76" width="9.140625" style="60" customWidth="1" collapsed="1"/>
    <col min="77" max="77" width="9.140625" style="60" customWidth="1"/>
    <col min="78" max="78" width="9.140625" style="60" customWidth="1" collapsed="1"/>
    <col min="79" max="81" width="9.140625" style="60" customWidth="1"/>
    <col min="82" max="82" width="9.140625" style="60" customWidth="1" collapsed="1"/>
    <col min="83" max="83" width="9.140625" style="60" customWidth="1"/>
    <col min="84" max="84" width="9.140625" style="60" customWidth="1" collapsed="1"/>
    <col min="85" max="85" width="9.140625" style="60" customWidth="1"/>
    <col min="86" max="97" width="9.140625" style="60" customWidth="1" collapsed="1"/>
    <col min="98" max="98" width="9.140625" style="60" customWidth="1"/>
    <col min="99" max="143" width="9.140625" style="60" customWidth="1" collapsed="1"/>
    <col min="144" max="16384" width="9.140625" style="60"/>
  </cols>
  <sheetData>
    <row r="1" spans="1:57">
      <c r="E1" s="62"/>
      <c r="F1" s="62"/>
      <c r="G1" s="146"/>
      <c r="H1" s="146"/>
      <c r="J1" s="146"/>
      <c r="K1" s="146"/>
      <c r="L1" s="146"/>
      <c r="M1" s="146"/>
      <c r="N1" s="146"/>
      <c r="O1" s="271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337"/>
      <c r="AT1" s="62"/>
    </row>
    <row r="2" spans="1:57">
      <c r="E2" s="62"/>
      <c r="F2" s="62"/>
      <c r="G2" s="146"/>
      <c r="H2" s="146"/>
      <c r="J2" s="146"/>
      <c r="K2" s="146"/>
      <c r="L2" s="146"/>
      <c r="M2" s="146"/>
      <c r="N2" s="146"/>
      <c r="O2" s="271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337"/>
      <c r="AT2" s="62"/>
    </row>
    <row r="3" spans="1:57">
      <c r="E3" s="62"/>
      <c r="F3" s="62"/>
      <c r="G3" s="146"/>
      <c r="H3" s="146"/>
      <c r="J3" s="146"/>
      <c r="K3" s="146"/>
      <c r="L3" s="146"/>
      <c r="M3" s="146"/>
      <c r="N3" s="146"/>
      <c r="O3" s="271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337"/>
      <c r="AT3" s="62"/>
    </row>
    <row r="4" spans="1:57">
      <c r="E4" s="62"/>
      <c r="F4" s="62"/>
      <c r="G4" s="146"/>
      <c r="H4" s="146"/>
      <c r="J4" s="146"/>
      <c r="K4" s="146"/>
      <c r="L4" s="146"/>
      <c r="M4" s="146"/>
      <c r="N4" s="146"/>
      <c r="O4" s="271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337"/>
      <c r="AT4" s="62"/>
    </row>
    <row r="5" spans="1:57">
      <c r="E5" s="62"/>
      <c r="F5" s="62"/>
      <c r="G5" s="146"/>
      <c r="H5" s="146"/>
      <c r="J5" s="146"/>
      <c r="K5" s="146"/>
      <c r="L5" s="146"/>
      <c r="M5" s="146"/>
      <c r="N5" s="146"/>
      <c r="O5" s="271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337"/>
      <c r="AT5" s="62"/>
    </row>
    <row r="6" spans="1:57" s="48" customFormat="1" ht="15" customHeight="1" thickBot="1">
      <c r="A6" s="60"/>
      <c r="B6" s="46" t="s">
        <v>48</v>
      </c>
      <c r="C6" s="46"/>
      <c r="D6" s="46"/>
      <c r="E6" s="46"/>
      <c r="F6" s="46"/>
      <c r="G6" s="139"/>
      <c r="H6" s="139"/>
      <c r="I6" s="46"/>
      <c r="J6" s="139"/>
      <c r="K6" s="139"/>
      <c r="L6" s="139"/>
      <c r="M6" s="139"/>
      <c r="N6" s="139"/>
      <c r="O6" s="27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338"/>
      <c r="AT6" s="119"/>
      <c r="AU6" s="36"/>
      <c r="AV6" s="418"/>
      <c r="AW6" s="418"/>
      <c r="AX6" s="50"/>
      <c r="AY6" s="50"/>
      <c r="AZ6" s="51"/>
      <c r="BA6" s="51"/>
      <c r="BB6" s="52"/>
      <c r="BC6" s="51"/>
      <c r="BD6" s="51"/>
      <c r="BE6" s="53"/>
    </row>
    <row r="7" spans="1:57" s="36" customFormat="1" ht="15" customHeight="1">
      <c r="B7" s="79"/>
      <c r="C7" s="79"/>
      <c r="D7" s="128" t="s">
        <v>104</v>
      </c>
      <c r="E7" s="128" t="s">
        <v>112</v>
      </c>
      <c r="F7" s="128" t="s">
        <v>114</v>
      </c>
      <c r="G7" s="128" t="s">
        <v>117</v>
      </c>
      <c r="H7" s="128" t="s">
        <v>118</v>
      </c>
      <c r="I7" s="128" t="s">
        <v>134</v>
      </c>
      <c r="J7" s="128" t="s">
        <v>136</v>
      </c>
      <c r="K7" s="128" t="s">
        <v>167</v>
      </c>
      <c r="L7" s="128" t="s">
        <v>168</v>
      </c>
      <c r="M7" s="128" t="s">
        <v>173</v>
      </c>
      <c r="N7" s="128" t="s">
        <v>174</v>
      </c>
      <c r="O7" s="128" t="s">
        <v>178</v>
      </c>
      <c r="P7" s="128" t="s">
        <v>140</v>
      </c>
      <c r="Q7" s="128" t="s">
        <v>142</v>
      </c>
      <c r="R7" s="128" t="s">
        <v>165</v>
      </c>
      <c r="S7" s="128" t="s">
        <v>166</v>
      </c>
      <c r="T7" s="128" t="s">
        <v>171</v>
      </c>
      <c r="U7" s="128" t="s">
        <v>172</v>
      </c>
      <c r="V7" s="128" t="s">
        <v>177</v>
      </c>
      <c r="W7" s="128" t="s">
        <v>176</v>
      </c>
      <c r="X7" s="128" t="s">
        <v>180</v>
      </c>
      <c r="Y7" s="128" t="s">
        <v>182</v>
      </c>
      <c r="Z7" s="128" t="s">
        <v>183</v>
      </c>
      <c r="AA7" s="128" t="s">
        <v>184</v>
      </c>
      <c r="AB7" s="128" t="s">
        <v>185</v>
      </c>
      <c r="AC7" s="128" t="s">
        <v>186</v>
      </c>
      <c r="AD7" s="128" t="s">
        <v>188</v>
      </c>
      <c r="AE7" s="128" t="s">
        <v>190</v>
      </c>
      <c r="AF7" s="128" t="s">
        <v>192</v>
      </c>
      <c r="AG7" s="128" t="s">
        <v>193</v>
      </c>
      <c r="AH7" s="128" t="s">
        <v>194</v>
      </c>
      <c r="AI7" s="128" t="s">
        <v>195</v>
      </c>
      <c r="AJ7" s="128" t="s">
        <v>196</v>
      </c>
      <c r="AK7" s="128" t="s">
        <v>197</v>
      </c>
      <c r="AL7" s="128" t="s">
        <v>198</v>
      </c>
      <c r="AM7" s="128" t="s">
        <v>200</v>
      </c>
      <c r="AN7" s="128" t="s">
        <v>201</v>
      </c>
      <c r="AO7" s="128" t="s">
        <v>202</v>
      </c>
      <c r="AP7" s="128" t="s">
        <v>203</v>
      </c>
      <c r="AQ7" s="128" t="s">
        <v>204</v>
      </c>
      <c r="AR7" s="128" t="s">
        <v>205</v>
      </c>
      <c r="AS7" s="339" t="s">
        <v>207</v>
      </c>
      <c r="AT7" s="101" t="s">
        <v>2</v>
      </c>
      <c r="AW7" s="54"/>
      <c r="AX7" s="63"/>
      <c r="AY7" s="64"/>
      <c r="AZ7" s="63"/>
      <c r="BA7" s="63"/>
      <c r="BB7" s="63"/>
      <c r="BC7" s="63"/>
      <c r="BD7" s="64"/>
      <c r="BE7" s="63"/>
    </row>
    <row r="8" spans="1:57" s="36" customFormat="1" ht="3" customHeight="1" thickBot="1">
      <c r="B8" s="79"/>
      <c r="C8" s="79"/>
      <c r="E8" s="102"/>
      <c r="G8" s="155"/>
      <c r="J8" s="155"/>
      <c r="K8" s="155"/>
      <c r="L8" s="155"/>
      <c r="M8" s="155"/>
      <c r="O8" s="258"/>
      <c r="R8" s="155"/>
      <c r="T8" s="155"/>
      <c r="V8" s="155"/>
      <c r="Y8" s="155"/>
      <c r="AA8" s="155"/>
      <c r="AC8" s="155"/>
      <c r="AF8" s="155"/>
      <c r="AH8" s="155"/>
      <c r="AJ8" s="155"/>
      <c r="AL8" s="205"/>
      <c r="AM8" s="155"/>
      <c r="AN8" s="155"/>
      <c r="AO8" s="155"/>
      <c r="AP8" s="155"/>
      <c r="AQ8" s="155"/>
      <c r="AR8" s="155"/>
      <c r="AS8" s="340"/>
      <c r="AT8" s="103"/>
      <c r="AW8" s="54"/>
      <c r="AX8" s="63"/>
      <c r="AY8" s="64"/>
      <c r="AZ8" s="63"/>
      <c r="BA8" s="63"/>
      <c r="BB8" s="63"/>
      <c r="BC8" s="63"/>
      <c r="BD8" s="64"/>
      <c r="BE8" s="63"/>
    </row>
    <row r="9" spans="1:57" s="36" customFormat="1" ht="15" customHeight="1" thickBot="1">
      <c r="A9" s="48"/>
      <c r="B9" s="44" t="s">
        <v>76</v>
      </c>
      <c r="C9" s="44" t="s">
        <v>16</v>
      </c>
      <c r="D9" s="151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341"/>
      <c r="AT9" s="160"/>
      <c r="AU9" s="65"/>
      <c r="AV9" s="57"/>
      <c r="AW9" s="54"/>
      <c r="AX9" s="18"/>
      <c r="AY9" s="66"/>
      <c r="AZ9" s="67"/>
      <c r="BA9" s="67"/>
      <c r="BB9" s="67"/>
      <c r="BC9" s="67"/>
      <c r="BD9" s="66"/>
      <c r="BE9" s="65"/>
    </row>
    <row r="10" spans="1:57" ht="15" customHeight="1">
      <c r="B10" s="37" t="s">
        <v>77</v>
      </c>
      <c r="C10" s="37"/>
      <c r="D10" s="144">
        <v>28097.853158689533</v>
      </c>
      <c r="E10" s="144">
        <v>29809.112787979055</v>
      </c>
      <c r="F10" s="144">
        <v>29687.251599513114</v>
      </c>
      <c r="G10" s="144">
        <v>28684.090036114216</v>
      </c>
      <c r="H10" s="144">
        <v>30660.361244087308</v>
      </c>
      <c r="I10" s="144">
        <v>31524.597630474502</v>
      </c>
      <c r="J10" s="144">
        <v>6014.7018380712389</v>
      </c>
      <c r="K10" s="144">
        <f>L10-J10</f>
        <v>8546.4844297095879</v>
      </c>
      <c r="L10" s="144">
        <v>14561.186267780826</v>
      </c>
      <c r="M10" s="144">
        <f>N10-L10</f>
        <v>9118.3331353977974</v>
      </c>
      <c r="N10" s="144">
        <v>23679.519403178623</v>
      </c>
      <c r="O10" s="144">
        <f>P10-N10</f>
        <v>5660.123400609813</v>
      </c>
      <c r="P10" s="144">
        <v>29339.642803788436</v>
      </c>
      <c r="Q10" s="144">
        <v>5967.5384487560605</v>
      </c>
      <c r="R10" s="144">
        <f>S10-Q10</f>
        <v>8139.0234243888845</v>
      </c>
      <c r="S10" s="144">
        <v>14106.561873144945</v>
      </c>
      <c r="T10" s="144">
        <f>U10-S10</f>
        <v>6729.4543145444422</v>
      </c>
      <c r="U10" s="144">
        <v>20836.016187689387</v>
      </c>
      <c r="V10" s="144">
        <f>W10-U10</f>
        <v>5917.8086557881797</v>
      </c>
      <c r="W10" s="144">
        <v>26753.824843477567</v>
      </c>
      <c r="X10" s="144">
        <v>6088.532298124388</v>
      </c>
      <c r="Y10" s="144">
        <f>Z10-X10</f>
        <v>8965.1369130041658</v>
      </c>
      <c r="Z10" s="144">
        <v>15053.669211128554</v>
      </c>
      <c r="AA10" s="144">
        <f>AB10-Z10</f>
        <v>8048.0418154509844</v>
      </c>
      <c r="AB10" s="144">
        <v>23101.711026579538</v>
      </c>
      <c r="AC10" s="144">
        <f>AD10-AB10</f>
        <v>7407.196389551933</v>
      </c>
      <c r="AD10" s="144">
        <v>30508.907416131471</v>
      </c>
      <c r="AE10" s="144">
        <v>7892.8651590271229</v>
      </c>
      <c r="AF10" s="144">
        <f>AG10-AE10</f>
        <v>9399.4094905288039</v>
      </c>
      <c r="AG10" s="144">
        <v>17292.274649555926</v>
      </c>
      <c r="AH10" s="144">
        <f>AI10-AG10</f>
        <v>8769.9491727590212</v>
      </c>
      <c r="AI10" s="144">
        <v>26062.223822314947</v>
      </c>
      <c r="AJ10" s="144">
        <f>AK10-AI10</f>
        <v>7386.2282786713113</v>
      </c>
      <c r="AK10" s="144">
        <v>33448.452100986258</v>
      </c>
      <c r="AL10" s="144">
        <v>5467.9967699902409</v>
      </c>
      <c r="AM10" s="144">
        <f>AN10-AL10</f>
        <v>6933.1114053849324</v>
      </c>
      <c r="AN10" s="144">
        <v>12401.108175375173</v>
      </c>
      <c r="AO10" s="144">
        <f>AP10-AN10</f>
        <v>7629.4097508093018</v>
      </c>
      <c r="AP10" s="144">
        <v>20030.517926184475</v>
      </c>
      <c r="AQ10" s="144">
        <f>AR10-AP10</f>
        <v>5339.6276614474082</v>
      </c>
      <c r="AR10" s="144">
        <v>25370.145587631883</v>
      </c>
      <c r="AS10" s="342">
        <v>5095.1491015067377</v>
      </c>
      <c r="AT10" s="304">
        <f>+AS10/AL10-1</f>
        <v>-6.8187251047730379E-2</v>
      </c>
    </row>
    <row r="11" spans="1:57" ht="15" customHeight="1">
      <c r="B11" s="78" t="s">
        <v>50</v>
      </c>
      <c r="C11" s="78"/>
      <c r="D11" s="145">
        <v>4632.1998752999998</v>
      </c>
      <c r="E11" s="145">
        <v>4402.6907546999992</v>
      </c>
      <c r="F11" s="145">
        <v>4452.3032383</v>
      </c>
      <c r="G11" s="202">
        <v>4698.0113739999997</v>
      </c>
      <c r="H11" s="202">
        <v>4594.9886119999992</v>
      </c>
      <c r="I11" s="202">
        <v>5273.2916477999997</v>
      </c>
      <c r="J11" s="202">
        <v>1105.7933763999999</v>
      </c>
      <c r="K11" s="202">
        <f>L11-J11</f>
        <v>979.31354590000001</v>
      </c>
      <c r="L11" s="202">
        <v>2085.1069223</v>
      </c>
      <c r="M11" s="202">
        <f>N11-L11</f>
        <v>1551.6785118000003</v>
      </c>
      <c r="N11" s="202">
        <v>3636.7854341000002</v>
      </c>
      <c r="O11" s="202">
        <f>P11-N11</f>
        <v>1274.6191283999997</v>
      </c>
      <c r="P11" s="202">
        <v>4911.4045624999999</v>
      </c>
      <c r="Q11" s="202">
        <v>1273.2226307999999</v>
      </c>
      <c r="R11" s="202">
        <f>S11-Q11</f>
        <v>1200.8560195</v>
      </c>
      <c r="S11" s="202">
        <v>2474.0786502999999</v>
      </c>
      <c r="T11" s="202">
        <f>U11-S11</f>
        <v>1255.3202509999996</v>
      </c>
      <c r="U11" s="202">
        <v>3729.3989012999996</v>
      </c>
      <c r="V11" s="202">
        <f>W11-U11</f>
        <v>1047.9596429999997</v>
      </c>
      <c r="W11" s="202">
        <v>4777.3585442999993</v>
      </c>
      <c r="X11" s="202">
        <v>1445.0560165999998</v>
      </c>
      <c r="Y11" s="202">
        <f>Z11-X11</f>
        <v>1182.3641800000003</v>
      </c>
      <c r="Z11" s="202">
        <v>2627.4201966000001</v>
      </c>
      <c r="AA11" s="202">
        <f>AB11-Z11</f>
        <v>1367.1734449999994</v>
      </c>
      <c r="AB11" s="202">
        <v>3994.5936415999995</v>
      </c>
      <c r="AC11" s="202">
        <f>AD11-AB11</f>
        <v>1242.5890352000006</v>
      </c>
      <c r="AD11" s="202">
        <v>5237.1826768000001</v>
      </c>
      <c r="AE11" s="202">
        <v>1375.0616884000001</v>
      </c>
      <c r="AF11" s="202">
        <f>AG11-AE11</f>
        <v>1169.7889323999998</v>
      </c>
      <c r="AG11" s="202">
        <v>2544.8506207999999</v>
      </c>
      <c r="AH11" s="202">
        <f>AI11-AG11</f>
        <v>1491.4884712000003</v>
      </c>
      <c r="AI11" s="202">
        <v>4036.3390920000002</v>
      </c>
      <c r="AJ11" s="202">
        <f>AK11-AI11</f>
        <v>1422.0746295999998</v>
      </c>
      <c r="AK11" s="202">
        <v>5458.4137215999999</v>
      </c>
      <c r="AL11" s="202">
        <v>1309.6182438000001</v>
      </c>
      <c r="AM11" s="202">
        <f>AN11-AL11</f>
        <v>1147.2045027999998</v>
      </c>
      <c r="AN11" s="202">
        <v>2456.8227465999998</v>
      </c>
      <c r="AO11" s="202">
        <f>AP11-AN11</f>
        <v>1414.9696935000002</v>
      </c>
      <c r="AP11" s="202">
        <v>3871.7924401</v>
      </c>
      <c r="AQ11" s="202">
        <f>AR11-AP11</f>
        <v>1264.4353461999999</v>
      </c>
      <c r="AR11" s="202">
        <v>5136.2277862999999</v>
      </c>
      <c r="AS11" s="343">
        <v>1279.0506926</v>
      </c>
      <c r="AT11" s="305">
        <f>+AS11/AL11-1</f>
        <v>-2.3340810457332162E-2</v>
      </c>
    </row>
    <row r="12" spans="1:57" ht="15" customHeight="1">
      <c r="B12" s="78" t="s">
        <v>68</v>
      </c>
      <c r="C12" s="78"/>
      <c r="D12" s="145">
        <v>3313.3240124218801</v>
      </c>
      <c r="E12" s="145">
        <v>3722.8501803676322</v>
      </c>
      <c r="F12" s="145">
        <v>3810.5766257180135</v>
      </c>
      <c r="G12" s="145">
        <v>3822.7689755343636</v>
      </c>
      <c r="H12" s="145">
        <v>3971.640876205111</v>
      </c>
      <c r="I12" s="145">
        <v>4225.9351227339639</v>
      </c>
      <c r="J12" s="145">
        <v>916.85857399952408</v>
      </c>
      <c r="K12" s="145">
        <f>L12-J12</f>
        <v>1192.4830168013823</v>
      </c>
      <c r="L12" s="145">
        <v>2109.3415908009065</v>
      </c>
      <c r="M12" s="145">
        <f>N12-L12</f>
        <v>1157.2633835161123</v>
      </c>
      <c r="N12" s="145">
        <v>3266.6049743170188</v>
      </c>
      <c r="O12" s="145">
        <f>P12-N12</f>
        <v>745.35589054263755</v>
      </c>
      <c r="P12" s="145">
        <v>4011.9608648596563</v>
      </c>
      <c r="Q12" s="145">
        <v>825.61497247117802</v>
      </c>
      <c r="R12" s="145">
        <f>S12-Q12</f>
        <v>1002.1813621636605</v>
      </c>
      <c r="S12" s="145">
        <v>1827.7963346348386</v>
      </c>
      <c r="T12" s="145">
        <f>U12-S12</f>
        <v>789.02387560956481</v>
      </c>
      <c r="U12" s="145">
        <v>2616.8202102444034</v>
      </c>
      <c r="V12" s="145">
        <f>W12-U12</f>
        <v>802.54376923289692</v>
      </c>
      <c r="W12" s="145">
        <v>3419.3639794773003</v>
      </c>
      <c r="X12" s="145">
        <v>849.9976396960476</v>
      </c>
      <c r="Y12" s="145">
        <f>Z12-X12</f>
        <v>1114.7562096630973</v>
      </c>
      <c r="Z12" s="145">
        <v>1964.7538493591449</v>
      </c>
      <c r="AA12" s="145">
        <f>AB12-Z12</f>
        <v>1049.0107378130353</v>
      </c>
      <c r="AB12" s="145">
        <v>3013.7645871721802</v>
      </c>
      <c r="AC12" s="145">
        <f>AD12-AB12</f>
        <v>931.83167449388657</v>
      </c>
      <c r="AD12" s="145">
        <v>3945.5962616660668</v>
      </c>
      <c r="AE12" s="145">
        <v>1078.8623140965356</v>
      </c>
      <c r="AF12" s="145">
        <f>AG12-AE12</f>
        <v>1265.6946454113968</v>
      </c>
      <c r="AG12" s="145">
        <v>2344.5569595079323</v>
      </c>
      <c r="AH12" s="145">
        <f>AI12-AG12</f>
        <v>1059.0216285621286</v>
      </c>
      <c r="AI12" s="145">
        <v>3403.578588070061</v>
      </c>
      <c r="AJ12" s="145">
        <f>AK12-AI12</f>
        <v>1013.975530893114</v>
      </c>
      <c r="AK12" s="145">
        <v>4417.5541189631749</v>
      </c>
      <c r="AL12" s="145">
        <v>794.84574934391526</v>
      </c>
      <c r="AM12" s="145">
        <f>AN12-AL12</f>
        <v>873.39487795694504</v>
      </c>
      <c r="AN12" s="145">
        <v>1668.2406273008603</v>
      </c>
      <c r="AO12" s="145">
        <f>AP12-AN12</f>
        <v>865.66044638424887</v>
      </c>
      <c r="AP12" s="145">
        <v>2533.9010736851092</v>
      </c>
      <c r="AQ12" s="145">
        <f>AR12-AP12</f>
        <v>588.33116261116356</v>
      </c>
      <c r="AR12" s="145">
        <v>3122.2322362962727</v>
      </c>
      <c r="AS12" s="344">
        <v>709.76616180193923</v>
      </c>
      <c r="AT12" s="305">
        <f>+AS12/AL12-1</f>
        <v>-0.10703911747933825</v>
      </c>
    </row>
    <row r="13" spans="1:57" ht="15" customHeight="1">
      <c r="B13" s="38" t="s">
        <v>69</v>
      </c>
      <c r="C13" s="38"/>
      <c r="D13" s="145">
        <v>2258.5616352499997</v>
      </c>
      <c r="E13" s="145">
        <v>1350.9876535000001</v>
      </c>
      <c r="F13" s="145">
        <v>2226.7946499998252</v>
      </c>
      <c r="G13" s="145">
        <v>1611.4425654998124</v>
      </c>
      <c r="H13" s="145">
        <v>1569.5349337502626</v>
      </c>
      <c r="I13" s="145">
        <v>1033.4519154999998</v>
      </c>
      <c r="J13" s="145">
        <v>131.39434899999998</v>
      </c>
      <c r="K13" s="145">
        <f>L13-J13</f>
        <v>85.725021000000027</v>
      </c>
      <c r="L13" s="145">
        <v>217.11937</v>
      </c>
      <c r="M13" s="145">
        <f>N13-L13</f>
        <v>95.564288999999974</v>
      </c>
      <c r="N13" s="145">
        <v>312.68365899999998</v>
      </c>
      <c r="O13" s="145">
        <f>P13-N13</f>
        <v>812.16047100001242</v>
      </c>
      <c r="P13" s="145">
        <v>1124.8441300000125</v>
      </c>
      <c r="Q13" s="145">
        <v>688.42102499999987</v>
      </c>
      <c r="R13" s="145">
        <f>S13-Q13</f>
        <v>116.24687400000005</v>
      </c>
      <c r="S13" s="145">
        <v>804.66789899999992</v>
      </c>
      <c r="T13" s="145">
        <f>U13-S13</f>
        <v>74.238552000000027</v>
      </c>
      <c r="U13" s="145">
        <v>878.90645099999995</v>
      </c>
      <c r="V13" s="145">
        <f>W13-U13</f>
        <v>385.52894400000002</v>
      </c>
      <c r="W13" s="145">
        <v>1264.435395</v>
      </c>
      <c r="X13" s="145">
        <v>307.05453</v>
      </c>
      <c r="Y13" s="145">
        <f>Z13-X13</f>
        <v>35.27322300000003</v>
      </c>
      <c r="Z13" s="145">
        <v>342.32775300000003</v>
      </c>
      <c r="AA13" s="145">
        <f>AB13-Z13</f>
        <v>36.255677999999989</v>
      </c>
      <c r="AB13" s="145">
        <v>378.58343100000002</v>
      </c>
      <c r="AC13" s="145">
        <f>AD13-AB13</f>
        <v>298.79493600000012</v>
      </c>
      <c r="AD13" s="145">
        <v>677.37836700000014</v>
      </c>
      <c r="AE13" s="145">
        <v>327.77713199999999</v>
      </c>
      <c r="AF13" s="145">
        <f>AG13-AE13</f>
        <v>95.062088999999958</v>
      </c>
      <c r="AG13" s="145">
        <v>422.83922099999995</v>
      </c>
      <c r="AH13" s="145">
        <f>AI13-AG13</f>
        <v>77.126823000000059</v>
      </c>
      <c r="AI13" s="145">
        <v>499.96604400000001</v>
      </c>
      <c r="AJ13" s="145">
        <f>AK13-AI13</f>
        <v>799.65678900000012</v>
      </c>
      <c r="AK13" s="145">
        <v>1299.6228330000001</v>
      </c>
      <c r="AL13" s="145">
        <v>915.00380399999983</v>
      </c>
      <c r="AM13" s="145">
        <f>AN13-AL13</f>
        <v>49.672845000000052</v>
      </c>
      <c r="AN13" s="145">
        <v>964.67664899999988</v>
      </c>
      <c r="AO13" s="145">
        <f>AP13-AN13</f>
        <v>67.1072640000001</v>
      </c>
      <c r="AP13" s="145">
        <v>1031.783913</v>
      </c>
      <c r="AQ13" s="145">
        <f>AR13-AP13</f>
        <v>1022.5279349999998</v>
      </c>
      <c r="AR13" s="145">
        <v>2054.3118479999998</v>
      </c>
      <c r="AS13" s="344">
        <v>828.33468600000003</v>
      </c>
      <c r="AT13" s="305">
        <f>+AS13/AL13-1</f>
        <v>-9.4719953754421549E-2</v>
      </c>
    </row>
    <row r="14" spans="1:57" ht="15" hidden="1" customHeight="1">
      <c r="B14" s="78" t="s">
        <v>86</v>
      </c>
      <c r="C14" s="38"/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344"/>
      <c r="AT14" s="305" t="s">
        <v>85</v>
      </c>
      <c r="AU14" s="107"/>
    </row>
    <row r="15" spans="1:57" ht="15" customHeight="1">
      <c r="B15" s="38" t="s">
        <v>133</v>
      </c>
      <c r="C15" s="38"/>
      <c r="D15" s="145">
        <v>882.14218254749983</v>
      </c>
      <c r="E15" s="145">
        <v>834.93892354099989</v>
      </c>
      <c r="F15" s="145">
        <v>951.87880630400002</v>
      </c>
      <c r="G15" s="145">
        <v>834.06596137396525</v>
      </c>
      <c r="H15" s="145">
        <v>929.05242703775798</v>
      </c>
      <c r="I15" s="145">
        <v>923.72941448690051</v>
      </c>
      <c r="J15" s="145">
        <v>253.13022539834577</v>
      </c>
      <c r="K15" s="145">
        <f t="shared" ref="K15:K21" si="0">L15-J15</f>
        <v>190.75464597573199</v>
      </c>
      <c r="L15" s="145">
        <v>443.88487137407776</v>
      </c>
      <c r="M15" s="145">
        <f t="shared" ref="M15:M21" si="1">N15-L15</f>
        <v>142.82517251492436</v>
      </c>
      <c r="N15" s="145">
        <v>586.71004388900212</v>
      </c>
      <c r="O15" s="145">
        <f t="shared" ref="O15:O21" si="2">P15-N15</f>
        <v>252.63530701762909</v>
      </c>
      <c r="P15" s="145">
        <v>839.34535090663121</v>
      </c>
      <c r="Q15" s="145">
        <v>313.69465455874803</v>
      </c>
      <c r="R15" s="145">
        <f t="shared" ref="R15:R21" si="3">S15-Q15</f>
        <v>199.7875417255911</v>
      </c>
      <c r="S15" s="145">
        <v>513.48219628433912</v>
      </c>
      <c r="T15" s="145">
        <f t="shared" ref="T15:T21" si="4">U15-S15</f>
        <v>204.85023874977844</v>
      </c>
      <c r="U15" s="145">
        <v>718.33243503411757</v>
      </c>
      <c r="V15" s="145">
        <f t="shared" ref="V15:V21" si="5">W15-U15</f>
        <v>235.95454162386909</v>
      </c>
      <c r="W15" s="145">
        <v>954.28697665798666</v>
      </c>
      <c r="X15" s="145">
        <v>336.73943244817394</v>
      </c>
      <c r="Y15" s="145">
        <f t="shared" ref="Y15:Y21" si="6">Z15-X15</f>
        <v>209.24978264050492</v>
      </c>
      <c r="Z15" s="145">
        <v>545.98921508867886</v>
      </c>
      <c r="AA15" s="145">
        <f t="shared" ref="AA15:AA21" si="7">AB15-Z15</f>
        <v>312.47599410791906</v>
      </c>
      <c r="AB15" s="145">
        <v>858.46520919659793</v>
      </c>
      <c r="AC15" s="145">
        <f t="shared" ref="AC15:AC21" si="8">AD15-AB15</f>
        <v>538.03957366156965</v>
      </c>
      <c r="AD15" s="145">
        <v>1396.5047828581676</v>
      </c>
      <c r="AE15" s="145">
        <v>557.68556980897085</v>
      </c>
      <c r="AF15" s="145">
        <f t="shared" ref="AF15:AF21" si="9">AG15-AE15</f>
        <v>430.92296825933249</v>
      </c>
      <c r="AG15" s="202">
        <v>988.60853806830335</v>
      </c>
      <c r="AH15" s="202">
        <f t="shared" ref="AH15:AH21" si="10">AI15-AG15</f>
        <v>334.75271427528958</v>
      </c>
      <c r="AI15" s="202">
        <v>1323.3612523435929</v>
      </c>
      <c r="AJ15" s="202">
        <f t="shared" ref="AJ15:AJ21" si="11">AK15-AI15</f>
        <v>495.05434786834007</v>
      </c>
      <c r="AK15" s="202">
        <v>1818.415600211933</v>
      </c>
      <c r="AL15" s="202">
        <v>488.89832831683009</v>
      </c>
      <c r="AM15" s="202">
        <f t="shared" ref="AM15:AM21" si="12">AN15-AL15</f>
        <v>355.23446793721996</v>
      </c>
      <c r="AN15" s="202">
        <v>844.13279625405005</v>
      </c>
      <c r="AO15" s="202">
        <f t="shared" ref="AO15:AO21" si="13">AP15-AN15</f>
        <v>350.99912024630987</v>
      </c>
      <c r="AP15" s="202">
        <v>1195.1319165003599</v>
      </c>
      <c r="AQ15" s="202">
        <f t="shared" ref="AQ15:AQ21" si="14">AR15-AP15</f>
        <v>519.35429628465022</v>
      </c>
      <c r="AR15" s="202">
        <v>1714.4862127850101</v>
      </c>
      <c r="AS15" s="343">
        <v>609.22777267725996</v>
      </c>
      <c r="AT15" s="305">
        <f t="shared" ref="AT15:AT21" si="15">+AS15/AL15-1</f>
        <v>0.24612365678299164</v>
      </c>
    </row>
    <row r="16" spans="1:57" ht="15" customHeight="1">
      <c r="B16" s="40" t="s">
        <v>132</v>
      </c>
      <c r="C16" s="40"/>
      <c r="D16" s="320"/>
      <c r="E16" s="320"/>
      <c r="F16" s="320"/>
      <c r="G16" s="320"/>
      <c r="H16" s="229"/>
      <c r="I16" s="203">
        <v>0.64916406870190091</v>
      </c>
      <c r="J16" s="203">
        <v>0.30345127598527671</v>
      </c>
      <c r="K16" s="203">
        <f t="shared" si="0"/>
        <v>0.67752039984922785</v>
      </c>
      <c r="L16" s="203">
        <v>0.98097167583450462</v>
      </c>
      <c r="M16" s="203">
        <f t="shared" si="1"/>
        <v>0.66857909685937256</v>
      </c>
      <c r="N16" s="203">
        <v>1.6495507726938772</v>
      </c>
      <c r="O16" s="203">
        <f t="shared" si="2"/>
        <v>0.45953402789904385</v>
      </c>
      <c r="P16" s="203">
        <v>2.109084800592921</v>
      </c>
      <c r="Q16" s="203">
        <v>0.66720276049439164</v>
      </c>
      <c r="R16" s="203">
        <f t="shared" si="3"/>
        <v>1.5052002273821721</v>
      </c>
      <c r="S16" s="203">
        <v>2.1724029878765636</v>
      </c>
      <c r="T16" s="203">
        <f t="shared" si="4"/>
        <v>1.3736266797837802</v>
      </c>
      <c r="U16" s="203">
        <v>3.5460296676603438</v>
      </c>
      <c r="V16" s="203">
        <f t="shared" si="5"/>
        <v>66.31984020443177</v>
      </c>
      <c r="W16" s="203">
        <v>69.865869872092119</v>
      </c>
      <c r="X16" s="203">
        <v>35.37503986079853</v>
      </c>
      <c r="Y16" s="203">
        <f t="shared" si="6"/>
        <v>125.4945809402777</v>
      </c>
      <c r="Z16" s="203">
        <v>160.86962080107622</v>
      </c>
      <c r="AA16" s="203">
        <f t="shared" si="7"/>
        <v>126.35036280447139</v>
      </c>
      <c r="AB16" s="203">
        <v>287.21998360554761</v>
      </c>
      <c r="AC16" s="203">
        <f t="shared" si="8"/>
        <v>74.613470687780875</v>
      </c>
      <c r="AD16" s="203">
        <v>361.83345429332849</v>
      </c>
      <c r="AE16" s="203">
        <v>76.838468442196472</v>
      </c>
      <c r="AF16" s="203">
        <f t="shared" si="9"/>
        <v>133.03239696565518</v>
      </c>
      <c r="AG16" s="145">
        <v>209.87086540785165</v>
      </c>
      <c r="AH16" s="145">
        <f t="shared" si="10"/>
        <v>150.16529450000004</v>
      </c>
      <c r="AI16" s="145">
        <v>360.0361599078517</v>
      </c>
      <c r="AJ16" s="145">
        <f t="shared" si="11"/>
        <v>85.523743320565643</v>
      </c>
      <c r="AK16" s="145">
        <v>445.55990322841734</v>
      </c>
      <c r="AL16" s="145">
        <v>87.247884141229861</v>
      </c>
      <c r="AM16" s="145">
        <f t="shared" si="12"/>
        <v>132.19986951086142</v>
      </c>
      <c r="AN16" s="145">
        <v>219.44775365209128</v>
      </c>
      <c r="AO16" s="145">
        <f t="shared" si="13"/>
        <v>137.81180274051925</v>
      </c>
      <c r="AP16" s="145">
        <v>357.25955639261053</v>
      </c>
      <c r="AQ16" s="145">
        <f t="shared" si="14"/>
        <v>81.312344494920239</v>
      </c>
      <c r="AR16" s="145">
        <v>438.57190088753077</v>
      </c>
      <c r="AS16" s="344">
        <v>87.509151664601049</v>
      </c>
      <c r="AT16" s="305">
        <f t="shared" si="15"/>
        <v>2.9945428011557418E-3</v>
      </c>
    </row>
    <row r="17" spans="2:50" ht="15" customHeight="1">
      <c r="B17" s="17" t="s">
        <v>189</v>
      </c>
      <c r="C17" s="17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25">
        <f t="shared" si="8"/>
        <v>32.169511894999978</v>
      </c>
      <c r="AD17" s="325">
        <v>32.169511894999978</v>
      </c>
      <c r="AE17" s="325">
        <v>7.8613829650000095</v>
      </c>
      <c r="AF17" s="325">
        <f t="shared" si="9"/>
        <v>13.91046302999999</v>
      </c>
      <c r="AG17" s="325">
        <v>21.771845995</v>
      </c>
      <c r="AH17" s="325">
        <f t="shared" si="10"/>
        <v>7.6072847800000005</v>
      </c>
      <c r="AI17" s="325">
        <v>29.379130775</v>
      </c>
      <c r="AJ17" s="325">
        <f t="shared" si="11"/>
        <v>14.164296050000004</v>
      </c>
      <c r="AK17" s="325">
        <v>43.543426825000004</v>
      </c>
      <c r="AL17" s="325">
        <v>14.071923210000001</v>
      </c>
      <c r="AM17" s="325">
        <f t="shared" si="12"/>
        <v>14.428896105</v>
      </c>
      <c r="AN17" s="325">
        <v>28.500819315000001</v>
      </c>
      <c r="AO17" s="325">
        <f t="shared" si="13"/>
        <v>10.374139855000003</v>
      </c>
      <c r="AP17" s="325">
        <v>38.874959170000004</v>
      </c>
      <c r="AQ17" s="325">
        <f t="shared" si="14"/>
        <v>8.4187943449999949</v>
      </c>
      <c r="AR17" s="325">
        <v>47.293753514999999</v>
      </c>
      <c r="AS17" s="345">
        <v>8.6336385999999994</v>
      </c>
      <c r="AT17" s="305">
        <f t="shared" si="15"/>
        <v>-0.38646349392635726</v>
      </c>
    </row>
    <row r="18" spans="2:50" ht="15" customHeight="1" thickBot="1">
      <c r="B18" s="39" t="s">
        <v>49</v>
      </c>
      <c r="C18" s="39"/>
      <c r="D18" s="147">
        <v>31238.556976487034</v>
      </c>
      <c r="E18" s="147">
        <v>31995.039365020057</v>
      </c>
      <c r="F18" s="147">
        <v>32865.925055816937</v>
      </c>
      <c r="G18" s="147">
        <v>31129.598562987994</v>
      </c>
      <c r="H18" s="147">
        <v>33158.948604875324</v>
      </c>
      <c r="I18" s="147">
        <v>33482.428124530103</v>
      </c>
      <c r="J18" s="147">
        <v>6399.5298637455699</v>
      </c>
      <c r="K18" s="147">
        <f t="shared" si="0"/>
        <v>8823.6416170851662</v>
      </c>
      <c r="L18" s="147">
        <v>15223.171480830737</v>
      </c>
      <c r="M18" s="147">
        <f t="shared" si="1"/>
        <v>9357.3911760095798</v>
      </c>
      <c r="N18" s="147">
        <v>24580.562656840317</v>
      </c>
      <c r="O18" s="147">
        <f t="shared" si="2"/>
        <v>6725.3787126553543</v>
      </c>
      <c r="P18" s="147">
        <v>31305.941369495671</v>
      </c>
      <c r="Q18" s="147">
        <v>6970.3213310753026</v>
      </c>
      <c r="R18" s="147">
        <f t="shared" si="3"/>
        <v>8456.5630403418581</v>
      </c>
      <c r="S18" s="147">
        <v>15426.884371417162</v>
      </c>
      <c r="T18" s="147">
        <f t="shared" si="4"/>
        <v>7009.9167319740027</v>
      </c>
      <c r="U18" s="147">
        <v>22436.801103391164</v>
      </c>
      <c r="V18" s="147">
        <f t="shared" si="5"/>
        <v>6605.6119816164792</v>
      </c>
      <c r="W18" s="147">
        <v>29042.413085007644</v>
      </c>
      <c r="X18" s="147">
        <v>6767.7013004333603</v>
      </c>
      <c r="Y18" s="147">
        <f t="shared" si="6"/>
        <v>9335.154499584949</v>
      </c>
      <c r="Z18" s="147">
        <v>16102.855800018309</v>
      </c>
      <c r="AA18" s="147">
        <f t="shared" si="7"/>
        <v>8523.123850363374</v>
      </c>
      <c r="AB18" s="147">
        <v>24625.979650381683</v>
      </c>
      <c r="AC18" s="147">
        <f t="shared" si="8"/>
        <v>8350.8138817962827</v>
      </c>
      <c r="AD18" s="147">
        <v>32976.793532177966</v>
      </c>
      <c r="AE18" s="147">
        <v>8863.027712243289</v>
      </c>
      <c r="AF18" s="147">
        <f t="shared" si="9"/>
        <v>10072.337407783791</v>
      </c>
      <c r="AG18" s="147">
        <v>18935.36512002708</v>
      </c>
      <c r="AH18" s="147">
        <f t="shared" si="10"/>
        <v>9339.6012893143125</v>
      </c>
      <c r="AI18" s="147">
        <v>28274.966409341392</v>
      </c>
      <c r="AJ18" s="147">
        <f t="shared" si="11"/>
        <v>8780.62745491022</v>
      </c>
      <c r="AK18" s="147">
        <v>37055.593864251612</v>
      </c>
      <c r="AL18" s="147">
        <v>6973.2187096583002</v>
      </c>
      <c r="AM18" s="147">
        <f t="shared" si="12"/>
        <v>7484.6474839380153</v>
      </c>
      <c r="AN18" s="147">
        <v>14457.866193596315</v>
      </c>
      <c r="AO18" s="147">
        <f t="shared" si="13"/>
        <v>8195.702077651129</v>
      </c>
      <c r="AP18" s="147">
        <v>22653.568271247444</v>
      </c>
      <c r="AQ18" s="147">
        <f t="shared" si="14"/>
        <v>6971.2410315719826</v>
      </c>
      <c r="AR18" s="147">
        <v>29624.809302819427</v>
      </c>
      <c r="AS18" s="346">
        <v>6628.8543504485988</v>
      </c>
      <c r="AT18" s="308">
        <f t="shared" si="15"/>
        <v>-4.9383846046982205E-2</v>
      </c>
    </row>
    <row r="19" spans="2:50" ht="15" customHeight="1">
      <c r="B19" s="38" t="s">
        <v>97</v>
      </c>
      <c r="C19" s="38"/>
      <c r="D19" s="145">
        <v>19672.671419784405</v>
      </c>
      <c r="E19" s="145">
        <v>22874.901156999989</v>
      </c>
      <c r="F19" s="145">
        <v>25635.404218400017</v>
      </c>
      <c r="G19" s="145">
        <v>27038.825020358257</v>
      </c>
      <c r="H19" s="145">
        <v>29056.362866150001</v>
      </c>
      <c r="I19" s="145">
        <v>29918.17657066726</v>
      </c>
      <c r="J19" s="145">
        <v>6592.0173541499989</v>
      </c>
      <c r="K19" s="145">
        <f t="shared" si="0"/>
        <v>6894.1707013499999</v>
      </c>
      <c r="L19" s="145">
        <v>13486.188055499999</v>
      </c>
      <c r="M19" s="145">
        <f t="shared" si="1"/>
        <v>6447.9117595000025</v>
      </c>
      <c r="N19" s="145">
        <v>19934.099815000001</v>
      </c>
      <c r="O19" s="145">
        <f t="shared" si="2"/>
        <v>7858.5581251000003</v>
      </c>
      <c r="P19" s="145">
        <v>27792.657940100002</v>
      </c>
      <c r="Q19" s="145">
        <v>9164.7059502499997</v>
      </c>
      <c r="R19" s="145">
        <f t="shared" si="3"/>
        <v>8225.2691005149991</v>
      </c>
      <c r="S19" s="145">
        <v>17389.975050764999</v>
      </c>
      <c r="T19" s="145">
        <f t="shared" si="4"/>
        <v>8741.5359362864692</v>
      </c>
      <c r="U19" s="145">
        <v>26131.510987051468</v>
      </c>
      <c r="V19" s="145">
        <f t="shared" si="5"/>
        <v>9038.7285623461321</v>
      </c>
      <c r="W19" s="145">
        <v>35170.2395493976</v>
      </c>
      <c r="X19" s="145">
        <v>7690.8813104207611</v>
      </c>
      <c r="Y19" s="145">
        <f t="shared" si="6"/>
        <v>7899.0744747488125</v>
      </c>
      <c r="Z19" s="145">
        <v>15589.955785169574</v>
      </c>
      <c r="AA19" s="145">
        <f t="shared" si="7"/>
        <v>7658.2044862162893</v>
      </c>
      <c r="AB19" s="145">
        <v>23248.160271385863</v>
      </c>
      <c r="AC19" s="145">
        <f t="shared" si="8"/>
        <v>7780.1863566468455</v>
      </c>
      <c r="AD19" s="145">
        <v>31028.346628032708</v>
      </c>
      <c r="AE19" s="145">
        <v>8033.6260565974871</v>
      </c>
      <c r="AF19" s="145">
        <f t="shared" si="9"/>
        <v>7137.3250965310135</v>
      </c>
      <c r="AG19" s="145">
        <v>15170.951153128501</v>
      </c>
      <c r="AH19" s="145">
        <f t="shared" si="10"/>
        <v>7194.8206412018171</v>
      </c>
      <c r="AI19" s="145">
        <v>22365.771794330318</v>
      </c>
      <c r="AJ19" s="145">
        <f t="shared" si="11"/>
        <v>7667.7468004303482</v>
      </c>
      <c r="AK19" s="145">
        <v>30033.518594760666</v>
      </c>
      <c r="AL19" s="145">
        <v>8391.2387632287191</v>
      </c>
      <c r="AM19" s="145">
        <f t="shared" si="12"/>
        <v>7631.4565977918264</v>
      </c>
      <c r="AN19" s="145">
        <v>16022.695361020546</v>
      </c>
      <c r="AO19" s="145">
        <f t="shared" si="13"/>
        <v>8472.6905093808164</v>
      </c>
      <c r="AP19" s="145">
        <v>24495.385870401362</v>
      </c>
      <c r="AQ19" s="145">
        <f t="shared" si="14"/>
        <v>8351.4497420213665</v>
      </c>
      <c r="AR19" s="145">
        <v>32846.835612422728</v>
      </c>
      <c r="AS19" s="344">
        <v>7924.837360031479</v>
      </c>
      <c r="AT19" s="268">
        <f t="shared" si="15"/>
        <v>-5.5581948786996738E-2</v>
      </c>
    </row>
    <row r="20" spans="2:50" ht="15" customHeight="1" thickBot="1">
      <c r="B20" s="17" t="s">
        <v>100</v>
      </c>
      <c r="C20" s="17"/>
      <c r="D20" s="148">
        <v>4326.310074</v>
      </c>
      <c r="E20" s="148">
        <v>3985.6500479999995</v>
      </c>
      <c r="F20" s="148">
        <v>4762.7225604520463</v>
      </c>
      <c r="G20" s="148">
        <v>5026.3364003333336</v>
      </c>
      <c r="H20" s="148">
        <v>4076.6422219999995</v>
      </c>
      <c r="I20" s="148">
        <v>3588.4539896666747</v>
      </c>
      <c r="J20" s="148">
        <v>925.19819650000022</v>
      </c>
      <c r="K20" s="148">
        <f t="shared" si="0"/>
        <v>860.47947499999987</v>
      </c>
      <c r="L20" s="148">
        <v>1785.6776715000001</v>
      </c>
      <c r="M20" s="148">
        <f t="shared" si="1"/>
        <v>885.76837974999944</v>
      </c>
      <c r="N20" s="148">
        <v>2671.4460512499995</v>
      </c>
      <c r="O20" s="148">
        <f t="shared" si="2"/>
        <v>1503.8899225000009</v>
      </c>
      <c r="P20" s="148">
        <v>4175.3359737500004</v>
      </c>
      <c r="Q20" s="148">
        <v>1271.693</v>
      </c>
      <c r="R20" s="148">
        <f t="shared" si="3"/>
        <v>917.77800000000002</v>
      </c>
      <c r="S20" s="148">
        <v>2189.471</v>
      </c>
      <c r="T20" s="148">
        <f t="shared" si="4"/>
        <v>775.49957113999972</v>
      </c>
      <c r="U20" s="148">
        <v>2964.9705711399997</v>
      </c>
      <c r="V20" s="148">
        <f t="shared" si="5"/>
        <v>1220.7516311200002</v>
      </c>
      <c r="W20" s="148">
        <v>4185.7222022599999</v>
      </c>
      <c r="X20" s="148">
        <v>1061.0414938000001</v>
      </c>
      <c r="Y20" s="148">
        <f t="shared" si="6"/>
        <v>1074.2945852400001</v>
      </c>
      <c r="Z20" s="148">
        <v>2135.3360790400002</v>
      </c>
      <c r="AA20" s="148">
        <f t="shared" si="7"/>
        <v>1076.64796462</v>
      </c>
      <c r="AB20" s="148">
        <v>3211.9840436600002</v>
      </c>
      <c r="AC20" s="148">
        <f t="shared" si="8"/>
        <v>1205.9902427399998</v>
      </c>
      <c r="AD20" s="148">
        <v>4417.9742864</v>
      </c>
      <c r="AE20" s="148">
        <v>1191.2183576</v>
      </c>
      <c r="AF20" s="148">
        <f t="shared" si="9"/>
        <v>986.54415941999991</v>
      </c>
      <c r="AG20" s="148">
        <v>2177.7625170199999</v>
      </c>
      <c r="AH20" s="148">
        <f t="shared" si="10"/>
        <v>1210.4818394900003</v>
      </c>
      <c r="AI20" s="148">
        <v>3388.2443565100002</v>
      </c>
      <c r="AJ20" s="148">
        <f t="shared" si="11"/>
        <v>1235.5287600000001</v>
      </c>
      <c r="AK20" s="148">
        <v>4623.7731165100004</v>
      </c>
      <c r="AL20" s="148">
        <v>1238.8208316299999</v>
      </c>
      <c r="AM20" s="148">
        <f t="shared" si="12"/>
        <v>1032.9667261400002</v>
      </c>
      <c r="AN20" s="148">
        <v>2271.7875577700001</v>
      </c>
      <c r="AO20" s="148">
        <f t="shared" si="13"/>
        <v>1075.89792902</v>
      </c>
      <c r="AP20" s="148">
        <v>3347.6854867900001</v>
      </c>
      <c r="AQ20" s="148">
        <f t="shared" si="14"/>
        <v>1232.3074866199986</v>
      </c>
      <c r="AR20" s="148">
        <v>4579.9929734099987</v>
      </c>
      <c r="AS20" s="347">
        <v>1158.89710178</v>
      </c>
      <c r="AT20" s="268">
        <f t="shared" si="15"/>
        <v>-6.4515971809126715E-2</v>
      </c>
    </row>
    <row r="21" spans="2:50" ht="15" customHeight="1" thickBot="1">
      <c r="B21" s="44" t="s">
        <v>87</v>
      </c>
      <c r="C21" s="44"/>
      <c r="D21" s="149">
        <v>55237.51854345938</v>
      </c>
      <c r="E21" s="149">
        <v>58855.290570020043</v>
      </c>
      <c r="F21" s="149">
        <v>63264.051834669001</v>
      </c>
      <c r="G21" s="149">
        <v>63194.759983679585</v>
      </c>
      <c r="H21" s="149">
        <v>66291.953693025323</v>
      </c>
      <c r="I21" s="149">
        <v>66989.058684864038</v>
      </c>
      <c r="J21" s="149">
        <v>13916.745414395567</v>
      </c>
      <c r="K21" s="149">
        <f t="shared" si="0"/>
        <v>16578.291793435172</v>
      </c>
      <c r="L21" s="149">
        <v>30495.037207830737</v>
      </c>
      <c r="M21" s="149">
        <f t="shared" si="1"/>
        <v>16691.071315259582</v>
      </c>
      <c r="N21" s="149">
        <v>47186.108523090319</v>
      </c>
      <c r="O21" s="149">
        <f t="shared" si="2"/>
        <v>16087.826760255353</v>
      </c>
      <c r="P21" s="149">
        <v>63273.935283345672</v>
      </c>
      <c r="Q21" s="149">
        <v>17406.720281325302</v>
      </c>
      <c r="R21" s="149">
        <f t="shared" si="3"/>
        <v>17599.610140856857</v>
      </c>
      <c r="S21" s="149">
        <v>35006.33042218216</v>
      </c>
      <c r="T21" s="149">
        <f t="shared" si="4"/>
        <v>16526.952239400474</v>
      </c>
      <c r="U21" s="149">
        <v>51533.282661582634</v>
      </c>
      <c r="V21" s="149">
        <f t="shared" si="5"/>
        <v>16865.092175082609</v>
      </c>
      <c r="W21" s="149">
        <v>68398.374836665243</v>
      </c>
      <c r="X21" s="149">
        <v>15519.624104654122</v>
      </c>
      <c r="Y21" s="149">
        <f t="shared" si="6"/>
        <v>18308.523559573765</v>
      </c>
      <c r="Z21" s="149">
        <v>33828.147664227887</v>
      </c>
      <c r="AA21" s="149">
        <f t="shared" si="7"/>
        <v>17257.976301199655</v>
      </c>
      <c r="AB21" s="149">
        <v>51086.123965427541</v>
      </c>
      <c r="AC21" s="149">
        <f t="shared" si="8"/>
        <v>17336.738769183139</v>
      </c>
      <c r="AD21" s="149">
        <v>68422.86273461068</v>
      </c>
      <c r="AE21" s="149">
        <v>18087.872126440776</v>
      </c>
      <c r="AF21" s="149">
        <f t="shared" si="9"/>
        <v>18196.2066637348</v>
      </c>
      <c r="AG21" s="149">
        <v>36284.078790175576</v>
      </c>
      <c r="AH21" s="149">
        <f t="shared" si="10"/>
        <v>17744.903770006138</v>
      </c>
      <c r="AI21" s="149">
        <v>54028.982560181714</v>
      </c>
      <c r="AJ21" s="149">
        <f t="shared" si="11"/>
        <v>17683.903015340562</v>
      </c>
      <c r="AK21" s="149">
        <v>71712.885575522276</v>
      </c>
      <c r="AL21" s="149">
        <v>16603.278304517018</v>
      </c>
      <c r="AM21" s="149">
        <f t="shared" si="12"/>
        <v>16149.070807869844</v>
      </c>
      <c r="AN21" s="149">
        <v>32752.349112386863</v>
      </c>
      <c r="AO21" s="149">
        <f t="shared" si="13"/>
        <v>17744.29051605194</v>
      </c>
      <c r="AP21" s="149">
        <v>50496.639628438803</v>
      </c>
      <c r="AQ21" s="149">
        <f t="shared" si="14"/>
        <v>16554.998260213353</v>
      </c>
      <c r="AR21" s="149">
        <v>67051.637888652156</v>
      </c>
      <c r="AS21" s="348">
        <v>15712.588812260077</v>
      </c>
      <c r="AT21" s="160">
        <f t="shared" si="15"/>
        <v>-5.3645399174849895E-2</v>
      </c>
    </row>
    <row r="22" spans="2:50" ht="15" customHeight="1" thickBot="1">
      <c r="B22" s="78"/>
      <c r="C22" s="78"/>
      <c r="D22" s="132"/>
      <c r="E22" s="132"/>
      <c r="F22" s="132"/>
      <c r="G22" s="132"/>
      <c r="H22" s="132"/>
      <c r="I22" s="132"/>
      <c r="J22" s="132"/>
      <c r="K22" s="209"/>
      <c r="L22" s="209"/>
      <c r="M22" s="209"/>
      <c r="N22" s="209"/>
      <c r="O22" s="275"/>
      <c r="P22" s="209"/>
      <c r="Q22" s="132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349"/>
      <c r="AT22" s="309"/>
    </row>
    <row r="23" spans="2:50" ht="15" customHeight="1" thickBot="1">
      <c r="B23" s="44" t="s">
        <v>13</v>
      </c>
      <c r="C23" s="44"/>
      <c r="D23" s="137">
        <v>0.93</v>
      </c>
      <c r="E23" s="137">
        <v>1</v>
      </c>
      <c r="F23" s="137">
        <v>0.99</v>
      </c>
      <c r="G23" s="137">
        <v>0.94</v>
      </c>
      <c r="H23" s="137">
        <v>1.01</v>
      </c>
      <c r="I23" s="137">
        <v>1.01</v>
      </c>
      <c r="J23" s="137">
        <v>0.99</v>
      </c>
      <c r="K23" s="265">
        <v>0.93</v>
      </c>
      <c r="L23" s="265">
        <v>0.96</v>
      </c>
      <c r="M23" s="265">
        <v>1.03</v>
      </c>
      <c r="N23" s="265">
        <v>0.99</v>
      </c>
      <c r="O23" s="265">
        <v>0.83</v>
      </c>
      <c r="P23" s="314">
        <v>0.95</v>
      </c>
      <c r="Q23" s="137">
        <v>0.94</v>
      </c>
      <c r="R23" s="265">
        <v>0.86</v>
      </c>
      <c r="S23" s="265">
        <v>0.9</v>
      </c>
      <c r="T23" s="265">
        <v>0.75</v>
      </c>
      <c r="U23" s="265">
        <v>0.84</v>
      </c>
      <c r="V23" s="265">
        <v>0.92</v>
      </c>
      <c r="W23" s="265">
        <v>0.86</v>
      </c>
      <c r="X23" s="265">
        <v>0.93</v>
      </c>
      <c r="Y23" s="265">
        <v>0.96</v>
      </c>
      <c r="Z23" s="265">
        <v>0.95</v>
      </c>
      <c r="AA23" s="265">
        <v>0.9</v>
      </c>
      <c r="AB23" s="265">
        <v>0.93</v>
      </c>
      <c r="AC23" s="265">
        <v>1.17</v>
      </c>
      <c r="AD23" s="265">
        <v>0.98</v>
      </c>
      <c r="AE23" s="265">
        <v>1.29</v>
      </c>
      <c r="AF23" s="265">
        <v>1.02</v>
      </c>
      <c r="AG23" s="265">
        <v>1.1200000000000001</v>
      </c>
      <c r="AH23" s="265">
        <v>0.99</v>
      </c>
      <c r="AI23" s="265">
        <v>1.07</v>
      </c>
      <c r="AJ23" s="265">
        <v>1.1200000000000001</v>
      </c>
      <c r="AK23" s="265">
        <v>1.0900000000000001</v>
      </c>
      <c r="AL23" s="265">
        <v>0.83</v>
      </c>
      <c r="AM23" s="265">
        <v>0.72</v>
      </c>
      <c r="AN23" s="265">
        <v>0.76</v>
      </c>
      <c r="AO23" s="265">
        <v>0.84</v>
      </c>
      <c r="AP23" s="265">
        <v>0.79</v>
      </c>
      <c r="AQ23" s="265">
        <v>0.82</v>
      </c>
      <c r="AR23" s="265">
        <v>0.79</v>
      </c>
      <c r="AS23" s="350">
        <v>0.78</v>
      </c>
      <c r="AT23" s="199" t="s">
        <v>84</v>
      </c>
      <c r="AX23" s="62"/>
    </row>
    <row r="24" spans="2:50" ht="15" customHeight="1" thickBot="1">
      <c r="B24" s="256" t="s">
        <v>135</v>
      </c>
      <c r="C24" s="44"/>
      <c r="D24" s="254"/>
      <c r="E24" s="255">
        <v>0.85</v>
      </c>
      <c r="F24" s="255">
        <v>1.03</v>
      </c>
      <c r="G24" s="255">
        <v>0.9</v>
      </c>
      <c r="H24" s="137">
        <v>1.01</v>
      </c>
      <c r="I24" s="137">
        <v>1</v>
      </c>
      <c r="J24" s="137">
        <v>0.86</v>
      </c>
      <c r="K24" s="255">
        <v>0.99</v>
      </c>
      <c r="L24" s="255">
        <v>0.91</v>
      </c>
      <c r="M24" s="255">
        <v>0.81</v>
      </c>
      <c r="N24" s="255">
        <v>0.88</v>
      </c>
      <c r="O24" s="255">
        <v>0.97</v>
      </c>
      <c r="P24" s="137">
        <v>0.91</v>
      </c>
      <c r="Q24" s="137">
        <v>1.06</v>
      </c>
      <c r="R24" s="255">
        <v>0.99</v>
      </c>
      <c r="S24" s="255">
        <v>1.03</v>
      </c>
      <c r="T24" s="255">
        <v>0.93</v>
      </c>
      <c r="U24" s="255">
        <v>1.01</v>
      </c>
      <c r="V24" s="255">
        <v>0.82</v>
      </c>
      <c r="W24" s="255">
        <v>0.96</v>
      </c>
      <c r="X24" s="255">
        <v>1.03</v>
      </c>
      <c r="Y24" s="265">
        <v>0.98</v>
      </c>
      <c r="Z24" s="255">
        <v>1.01</v>
      </c>
      <c r="AA24" s="255">
        <v>1.1100000000000001</v>
      </c>
      <c r="AB24" s="255">
        <v>1.04</v>
      </c>
      <c r="AC24" s="255">
        <v>1.1200000000000001</v>
      </c>
      <c r="AD24" s="255">
        <v>1.06</v>
      </c>
      <c r="AE24" s="255">
        <v>0.89</v>
      </c>
      <c r="AF24" s="255">
        <v>1</v>
      </c>
      <c r="AG24" s="255">
        <v>0.94</v>
      </c>
      <c r="AH24" s="255">
        <v>0.9</v>
      </c>
      <c r="AI24" s="255">
        <v>0.92</v>
      </c>
      <c r="AJ24" s="255">
        <v>0.87</v>
      </c>
      <c r="AK24" s="255">
        <v>0.91</v>
      </c>
      <c r="AL24" s="255">
        <v>0.76</v>
      </c>
      <c r="AM24" s="255">
        <v>0.79</v>
      </c>
      <c r="AN24" s="255">
        <v>0.78</v>
      </c>
      <c r="AO24" s="255">
        <v>0.88</v>
      </c>
      <c r="AP24" s="255">
        <v>0.81</v>
      </c>
      <c r="AQ24" s="255">
        <v>0.85</v>
      </c>
      <c r="AR24" s="255">
        <v>0.82</v>
      </c>
      <c r="AS24" s="351">
        <v>0.89</v>
      </c>
      <c r="AT24" s="309" t="s">
        <v>84</v>
      </c>
      <c r="AX24" s="62"/>
    </row>
    <row r="25" spans="2:50" ht="15" customHeight="1" thickBot="1">
      <c r="B25" s="38"/>
      <c r="C25" s="38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274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352"/>
      <c r="AT25" s="268"/>
      <c r="AX25" s="24"/>
    </row>
    <row r="26" spans="2:50" ht="13.5" thickBot="1">
      <c r="B26" s="44" t="s">
        <v>79</v>
      </c>
      <c r="C26" s="44" t="s">
        <v>16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273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341"/>
      <c r="AT26" s="160"/>
      <c r="AX26" s="25"/>
    </row>
    <row r="27" spans="2:50">
      <c r="B27" s="38" t="s">
        <v>81</v>
      </c>
      <c r="C27" s="38"/>
      <c r="D27" s="145">
        <v>8946.2328964999997</v>
      </c>
      <c r="E27" s="145">
        <v>11254.563366100003</v>
      </c>
      <c r="F27" s="145">
        <v>11893.539636799998</v>
      </c>
      <c r="G27" s="145">
        <v>12489.703879099998</v>
      </c>
      <c r="H27" s="145">
        <v>14478.150815700003</v>
      </c>
      <c r="I27" s="145">
        <v>13567.90231625</v>
      </c>
      <c r="J27" s="145">
        <v>3515.1031337812524</v>
      </c>
      <c r="K27" s="145">
        <f t="shared" ref="K27:K33" si="16">L27-J27</f>
        <v>3508.2303829288971</v>
      </c>
      <c r="L27" s="145">
        <v>7023.3335167101495</v>
      </c>
      <c r="M27" s="145">
        <f t="shared" ref="M27:M33" si="17">N27-L27</f>
        <v>3557.4262994685841</v>
      </c>
      <c r="N27" s="145">
        <v>10580.759816178734</v>
      </c>
      <c r="O27" s="145">
        <f t="shared" ref="O27:O33" si="18">P27-N27</f>
        <v>3623.4828130042988</v>
      </c>
      <c r="P27" s="145">
        <v>14204.242629183032</v>
      </c>
      <c r="Q27" s="145">
        <v>3617.6056270280251</v>
      </c>
      <c r="R27" s="145">
        <f t="shared" ref="R27:R33" si="19">S27-Q27</f>
        <v>3529.9027875721968</v>
      </c>
      <c r="S27" s="145">
        <v>7147.5084146002218</v>
      </c>
      <c r="T27" s="145">
        <f t="shared" ref="T27:T33" si="20">U27-S27</f>
        <v>3609.540178257138</v>
      </c>
      <c r="U27" s="145">
        <v>10757.04859285736</v>
      </c>
      <c r="V27" s="145">
        <f t="shared" ref="V27:V33" si="21">W27-U27</f>
        <v>3631.400587869668</v>
      </c>
      <c r="W27" s="145">
        <v>14388.449180727028</v>
      </c>
      <c r="X27" s="145">
        <v>3581.280293984833</v>
      </c>
      <c r="Y27" s="145">
        <f t="shared" ref="Y27:Y33" si="22">Z27-X27</f>
        <v>3421.8112639050064</v>
      </c>
      <c r="Z27" s="145">
        <v>7003.0915578898394</v>
      </c>
      <c r="AA27" s="145">
        <f t="shared" ref="AA27:AA33" si="23">AB27-Z27</f>
        <v>3408.27706069752</v>
      </c>
      <c r="AB27" s="145">
        <v>10411.368618587359</v>
      </c>
      <c r="AC27" s="145">
        <f t="shared" ref="AC27:AC33" si="24">AD27-AB27</f>
        <v>3396.8614870202582</v>
      </c>
      <c r="AD27" s="145">
        <v>13808.230105607618</v>
      </c>
      <c r="AE27" s="145">
        <v>3293.9197513148542</v>
      </c>
      <c r="AF27" s="145">
        <f t="shared" ref="AF27:AF33" si="25">AG27-AE27</f>
        <v>3454.3704789597546</v>
      </c>
      <c r="AG27" s="145">
        <v>6748.2902302746088</v>
      </c>
      <c r="AH27" s="145">
        <f t="shared" ref="AH27:AH33" si="26">AI27-AG27</f>
        <v>3305.3225362917901</v>
      </c>
      <c r="AI27" s="145">
        <v>10053.612766566399</v>
      </c>
      <c r="AJ27" s="145">
        <f t="shared" ref="AJ27:AJ33" si="27">AK27-AI27</f>
        <v>3459.7746253577534</v>
      </c>
      <c r="AK27" s="145">
        <v>13513.387391924152</v>
      </c>
      <c r="AL27" s="145">
        <v>3428.558835910846</v>
      </c>
      <c r="AM27" s="145">
        <f t="shared" ref="AM27:AM33" si="28">AN27-AL27</f>
        <v>3099.9490111033101</v>
      </c>
      <c r="AN27" s="145">
        <v>6528.5078470141561</v>
      </c>
      <c r="AO27" s="145">
        <f t="shared" ref="AO27:AO33" si="29">AP27-AN27</f>
        <v>4284.2950777408587</v>
      </c>
      <c r="AP27" s="145">
        <v>10812.802924755015</v>
      </c>
      <c r="AQ27" s="145">
        <f t="shared" ref="AQ27:AQ33" si="30">AR27-AP27</f>
        <v>3506.9553800400936</v>
      </c>
      <c r="AR27" s="145">
        <v>14319.758304795108</v>
      </c>
      <c r="AS27" s="344">
        <v>3713.9960165725556</v>
      </c>
      <c r="AT27" s="268">
        <f t="shared" ref="AT27:AT33" si="31">+AS27/AL27-1</f>
        <v>8.3252816802217522E-2</v>
      </c>
      <c r="AX27" s="25"/>
    </row>
    <row r="28" spans="2:50">
      <c r="B28" s="38" t="s">
        <v>51</v>
      </c>
      <c r="C28" s="38"/>
      <c r="D28" s="145">
        <v>24317.171358809381</v>
      </c>
      <c r="E28" s="145">
        <v>25906.347334363421</v>
      </c>
      <c r="F28" s="145">
        <v>27757.321057718011</v>
      </c>
      <c r="G28" s="145">
        <v>28454.739543534364</v>
      </c>
      <c r="H28" s="145">
        <v>27806.131938130111</v>
      </c>
      <c r="I28" s="145">
        <v>29008.881515733963</v>
      </c>
      <c r="J28" s="145">
        <v>6024.5119659995235</v>
      </c>
      <c r="K28" s="145">
        <f t="shared" si="16"/>
        <v>7074.9896668013844</v>
      </c>
      <c r="L28" s="145">
        <v>13099.501632800908</v>
      </c>
      <c r="M28" s="145">
        <f t="shared" si="17"/>
        <v>6634.6760285161108</v>
      </c>
      <c r="N28" s="145">
        <v>19734.177661317019</v>
      </c>
      <c r="O28" s="145">
        <f t="shared" si="18"/>
        <v>7159.1369125426281</v>
      </c>
      <c r="P28" s="145">
        <v>26893.314573859647</v>
      </c>
      <c r="Q28" s="145">
        <v>6901.8796964711782</v>
      </c>
      <c r="R28" s="145">
        <f t="shared" si="19"/>
        <v>7378.9917771636592</v>
      </c>
      <c r="S28" s="145">
        <v>14280.871473634837</v>
      </c>
      <c r="T28" s="145">
        <f t="shared" si="20"/>
        <v>7041.0166046095728</v>
      </c>
      <c r="U28" s="145">
        <v>21321.88807824441</v>
      </c>
      <c r="V28" s="145">
        <f t="shared" si="21"/>
        <v>7105.8293735428924</v>
      </c>
      <c r="W28" s="145">
        <v>28427.717451787303</v>
      </c>
      <c r="X28" s="145">
        <v>6309.6573016360471</v>
      </c>
      <c r="Y28" s="145">
        <f t="shared" si="22"/>
        <v>7378.7237645531677</v>
      </c>
      <c r="Z28" s="145">
        <v>13688.381066189215</v>
      </c>
      <c r="AA28" s="145">
        <f t="shared" si="23"/>
        <v>7221.2520399108162</v>
      </c>
      <c r="AB28" s="145">
        <v>20909.633106100031</v>
      </c>
      <c r="AC28" s="145">
        <f t="shared" si="24"/>
        <v>7421.6549287943853</v>
      </c>
      <c r="AD28" s="145">
        <v>28331.288034894416</v>
      </c>
      <c r="AE28" s="145">
        <v>7385</v>
      </c>
      <c r="AF28" s="145">
        <f t="shared" si="25"/>
        <v>6981.4891757257537</v>
      </c>
      <c r="AG28" s="145">
        <v>14366.489175725754</v>
      </c>
      <c r="AH28" s="145">
        <f t="shared" si="26"/>
        <v>6687.0057352361036</v>
      </c>
      <c r="AI28" s="145">
        <v>21053.494910961857</v>
      </c>
      <c r="AJ28" s="145">
        <f t="shared" si="27"/>
        <v>6850.4121623297178</v>
      </c>
      <c r="AK28" s="145">
        <v>27903.907073291575</v>
      </c>
      <c r="AL28" s="145">
        <v>6893.9128572826303</v>
      </c>
      <c r="AM28" s="145">
        <f t="shared" si="28"/>
        <v>6163.9786891893436</v>
      </c>
      <c r="AN28" s="145">
        <v>13057.891546471974</v>
      </c>
      <c r="AO28" s="145">
        <f t="shared" si="29"/>
        <v>6678.0487401932496</v>
      </c>
      <c r="AP28" s="145">
        <v>19735.940286665224</v>
      </c>
      <c r="AQ28" s="145">
        <f t="shared" si="30"/>
        <v>6971.4730305571575</v>
      </c>
      <c r="AR28" s="145">
        <v>26707.413317222381</v>
      </c>
      <c r="AS28" s="344">
        <v>6525.4009661601895</v>
      </c>
      <c r="AT28" s="268">
        <f t="shared" si="31"/>
        <v>-5.3454677880523271E-2</v>
      </c>
      <c r="AX28" s="25"/>
    </row>
    <row r="29" spans="2:50" ht="13.5" thickBot="1">
      <c r="B29" s="80" t="s">
        <v>52</v>
      </c>
      <c r="C29" s="80"/>
      <c r="D29" s="156">
        <v>18111.516660750007</v>
      </c>
      <c r="E29" s="156">
        <v>18027.613373500004</v>
      </c>
      <c r="F29" s="156">
        <v>18867.468158500014</v>
      </c>
      <c r="G29" s="156">
        <v>17963.863889499997</v>
      </c>
      <c r="H29" s="156">
        <v>19894.300424250003</v>
      </c>
      <c r="I29" s="156">
        <v>20164.307950750015</v>
      </c>
      <c r="J29" s="156">
        <v>3538.7175627499978</v>
      </c>
      <c r="K29" s="156">
        <f t="shared" si="16"/>
        <v>4970.7870230000062</v>
      </c>
      <c r="L29" s="156">
        <v>8509.5045857500045</v>
      </c>
      <c r="M29" s="156">
        <f t="shared" si="17"/>
        <v>5369.6357382499973</v>
      </c>
      <c r="N29" s="156">
        <v>13879.140324000002</v>
      </c>
      <c r="O29" s="156">
        <f t="shared" si="18"/>
        <v>3919.3936466439427</v>
      </c>
      <c r="P29" s="156">
        <v>17798.533970643944</v>
      </c>
      <c r="Q29" s="156">
        <v>5667.9804288598607</v>
      </c>
      <c r="R29" s="156">
        <f t="shared" si="19"/>
        <v>5533.1993057948148</v>
      </c>
      <c r="S29" s="156">
        <v>11201.179734654675</v>
      </c>
      <c r="T29" s="156">
        <f t="shared" si="20"/>
        <v>4715.1592731937671</v>
      </c>
      <c r="U29" s="156">
        <v>15916.339007848443</v>
      </c>
      <c r="V29" s="156">
        <f t="shared" si="21"/>
        <v>4698.4141151309395</v>
      </c>
      <c r="W29" s="156">
        <v>20614.753122979382</v>
      </c>
      <c r="X29" s="156">
        <v>4538.9745899999998</v>
      </c>
      <c r="Y29" s="156">
        <f t="shared" si="22"/>
        <v>6216.6224470000016</v>
      </c>
      <c r="Z29" s="156">
        <v>10755.597037000001</v>
      </c>
      <c r="AA29" s="156">
        <f t="shared" si="23"/>
        <v>5437.9748589999999</v>
      </c>
      <c r="AB29" s="156">
        <v>16193.571896000001</v>
      </c>
      <c r="AC29" s="156">
        <f t="shared" si="24"/>
        <v>5339.1761540000043</v>
      </c>
      <c r="AD29" s="156">
        <v>21532.748050000006</v>
      </c>
      <c r="AE29" s="156">
        <v>6437.0944119667192</v>
      </c>
      <c r="AF29" s="156">
        <f t="shared" si="25"/>
        <v>6559.8513720332785</v>
      </c>
      <c r="AG29" s="156">
        <v>12996.945783999998</v>
      </c>
      <c r="AH29" s="156">
        <f t="shared" si="26"/>
        <v>6339.9311550000039</v>
      </c>
      <c r="AI29" s="156">
        <v>19336.876939000002</v>
      </c>
      <c r="AJ29" s="156">
        <f t="shared" si="27"/>
        <v>6369.4123515183383</v>
      </c>
      <c r="AK29" s="156">
        <v>25706.28929051834</v>
      </c>
      <c r="AL29" s="156">
        <v>5060.1205012014898</v>
      </c>
      <c r="AM29" s="156">
        <f t="shared" si="28"/>
        <v>5276.5771251785109</v>
      </c>
      <c r="AN29" s="156">
        <v>10336.697626380001</v>
      </c>
      <c r="AO29" s="156">
        <f t="shared" si="29"/>
        <v>5393.5087478470177</v>
      </c>
      <c r="AP29" s="156">
        <v>15730.206374227018</v>
      </c>
      <c r="AQ29" s="156">
        <f t="shared" si="30"/>
        <v>5044.7723435966509</v>
      </c>
      <c r="AR29" s="156">
        <v>20774.978717823669</v>
      </c>
      <c r="AS29" s="353">
        <v>4454.4812813362596</v>
      </c>
      <c r="AT29" s="306">
        <f t="shared" si="31"/>
        <v>-0.11968869510546742</v>
      </c>
      <c r="AX29" s="25"/>
    </row>
    <row r="30" spans="2:50">
      <c r="B30" s="95" t="s">
        <v>80</v>
      </c>
      <c r="C30" s="95"/>
      <c r="D30" s="168">
        <v>51374.920916059389</v>
      </c>
      <c r="E30" s="168">
        <v>55188.524073963432</v>
      </c>
      <c r="F30" s="168">
        <v>58518.328853018022</v>
      </c>
      <c r="G30" s="168">
        <v>58908.307312134355</v>
      </c>
      <c r="H30" s="168">
        <v>62178.583178080116</v>
      </c>
      <c r="I30" s="168">
        <v>62741.09178273398</v>
      </c>
      <c r="J30" s="168">
        <v>13078.332662530775</v>
      </c>
      <c r="K30" s="168">
        <f t="shared" si="16"/>
        <v>15554.007072730288</v>
      </c>
      <c r="L30" s="168">
        <v>28632.339735261063</v>
      </c>
      <c r="M30" s="168">
        <f t="shared" si="17"/>
        <v>15561.738066234691</v>
      </c>
      <c r="N30" s="168">
        <v>44194.077801495754</v>
      </c>
      <c r="O30" s="168">
        <f t="shared" si="18"/>
        <v>14702.013372190871</v>
      </c>
      <c r="P30" s="168">
        <v>58896.091173686626</v>
      </c>
      <c r="Q30" s="168">
        <v>16187.465752359065</v>
      </c>
      <c r="R30" s="168">
        <f t="shared" si="19"/>
        <v>16442.093870530669</v>
      </c>
      <c r="S30" s="168">
        <v>32629.559622889734</v>
      </c>
      <c r="T30" s="168">
        <f t="shared" si="20"/>
        <v>15365.716056060483</v>
      </c>
      <c r="U30" s="168">
        <v>47995.275678950216</v>
      </c>
      <c r="V30" s="168">
        <f t="shared" si="21"/>
        <v>15435.644076543496</v>
      </c>
      <c r="W30" s="168">
        <v>63430.919755493713</v>
      </c>
      <c r="X30" s="168">
        <v>14429.91218562088</v>
      </c>
      <c r="Y30" s="168">
        <f t="shared" si="22"/>
        <v>17017.157475458174</v>
      </c>
      <c r="Z30" s="168">
        <v>31447.069661079055</v>
      </c>
      <c r="AA30" s="168">
        <f t="shared" si="23"/>
        <v>16067.503959608337</v>
      </c>
      <c r="AB30" s="168">
        <v>47514.573620687392</v>
      </c>
      <c r="AC30" s="168">
        <f t="shared" si="24"/>
        <v>16157.692569814644</v>
      </c>
      <c r="AD30" s="168">
        <v>63672.266190502036</v>
      </c>
      <c r="AE30" s="168">
        <v>17116.348049279826</v>
      </c>
      <c r="AF30" s="168">
        <f t="shared" si="25"/>
        <v>16995.377140720535</v>
      </c>
      <c r="AG30" s="168">
        <v>34111.725190000361</v>
      </c>
      <c r="AH30" s="168">
        <f t="shared" si="26"/>
        <v>16332.259426527897</v>
      </c>
      <c r="AI30" s="168">
        <v>50443.984616528258</v>
      </c>
      <c r="AJ30" s="168">
        <f t="shared" si="27"/>
        <v>16679.599139205813</v>
      </c>
      <c r="AK30" s="168">
        <v>67123.583755734071</v>
      </c>
      <c r="AL30" s="168">
        <v>15382.592194394965</v>
      </c>
      <c r="AM30" s="168">
        <f t="shared" si="28"/>
        <v>14540.504825471166</v>
      </c>
      <c r="AN30" s="168">
        <v>29923.097019866131</v>
      </c>
      <c r="AO30" s="168">
        <f t="shared" si="29"/>
        <v>16355.852565781126</v>
      </c>
      <c r="AP30" s="168">
        <v>46278.949585647257</v>
      </c>
      <c r="AQ30" s="168">
        <f t="shared" si="30"/>
        <v>15523.200754193902</v>
      </c>
      <c r="AR30" s="168">
        <v>61802.150339841159</v>
      </c>
      <c r="AS30" s="354">
        <v>14693.878264069004</v>
      </c>
      <c r="AT30" s="307">
        <f t="shared" si="31"/>
        <v>-4.4772293357481785E-2</v>
      </c>
      <c r="AX30" s="25"/>
    </row>
    <row r="31" spans="2:50">
      <c r="B31" s="80" t="s">
        <v>53</v>
      </c>
      <c r="C31" s="80"/>
      <c r="D31" s="145">
        <v>3100.2486863999998</v>
      </c>
      <c r="E31" s="145">
        <v>2638.6615973900002</v>
      </c>
      <c r="F31" s="145">
        <v>3650.6921014499994</v>
      </c>
      <c r="G31" s="145">
        <v>3145.1032600000003</v>
      </c>
      <c r="H31" s="145">
        <v>3178.4254290000003</v>
      </c>
      <c r="I31" s="145">
        <v>3326.9525091300002</v>
      </c>
      <c r="J31" s="145">
        <v>606.15813545000003</v>
      </c>
      <c r="K31" s="145">
        <f t="shared" si="16"/>
        <v>750.87377900000013</v>
      </c>
      <c r="L31" s="145">
        <v>1357.0319144500002</v>
      </c>
      <c r="M31" s="145">
        <f t="shared" si="17"/>
        <v>884.69821853000008</v>
      </c>
      <c r="N31" s="145">
        <v>2241.7301329800002</v>
      </c>
      <c r="O31" s="145">
        <f t="shared" si="18"/>
        <v>1146.2511214699998</v>
      </c>
      <c r="P31" s="145">
        <v>3387.9812544500001</v>
      </c>
      <c r="Q31" s="145">
        <v>950.42325867000011</v>
      </c>
      <c r="R31" s="145">
        <f t="shared" si="19"/>
        <v>939.89944101999993</v>
      </c>
      <c r="S31" s="145">
        <v>1890.32269969</v>
      </c>
      <c r="T31" s="145">
        <f t="shared" si="20"/>
        <v>1007.5025734599997</v>
      </c>
      <c r="U31" s="145">
        <v>2897.8252731499997</v>
      </c>
      <c r="V31" s="145">
        <f t="shared" si="21"/>
        <v>1098.1525439200009</v>
      </c>
      <c r="W31" s="145">
        <v>3995.9778170700006</v>
      </c>
      <c r="X31" s="145">
        <v>821.40332942999999</v>
      </c>
      <c r="Y31" s="145">
        <f t="shared" si="22"/>
        <v>995.91478379993055</v>
      </c>
      <c r="Z31" s="145">
        <v>1817.3181132299305</v>
      </c>
      <c r="AA31" s="145">
        <f t="shared" si="23"/>
        <v>895.28775870999971</v>
      </c>
      <c r="AB31" s="145">
        <v>2712.6058719399302</v>
      </c>
      <c r="AC31" s="145">
        <f t="shared" si="24"/>
        <v>869.17039272306965</v>
      </c>
      <c r="AD31" s="145">
        <v>3581.7762646629999</v>
      </c>
      <c r="AE31" s="145">
        <v>647.33289341296506</v>
      </c>
      <c r="AF31" s="145">
        <f t="shared" si="25"/>
        <v>940.00963214703495</v>
      </c>
      <c r="AG31" s="145">
        <v>1587.34252556</v>
      </c>
      <c r="AH31" s="145">
        <f t="shared" si="26"/>
        <v>964.0155235950001</v>
      </c>
      <c r="AI31" s="145">
        <v>2551.3580491550001</v>
      </c>
      <c r="AJ31" s="145">
        <f t="shared" si="27"/>
        <v>707.06469156499952</v>
      </c>
      <c r="AK31" s="145">
        <v>3258.4227407199996</v>
      </c>
      <c r="AL31" s="145">
        <v>930.19968313000004</v>
      </c>
      <c r="AM31" s="145">
        <f t="shared" si="28"/>
        <v>1272.2705436099998</v>
      </c>
      <c r="AN31" s="145">
        <v>2202.4702267399998</v>
      </c>
      <c r="AO31" s="145">
        <f t="shared" si="29"/>
        <v>1070.0522659449998</v>
      </c>
      <c r="AP31" s="145">
        <v>3272.5224926849996</v>
      </c>
      <c r="AQ31" s="145">
        <f t="shared" si="30"/>
        <v>763.40814562500054</v>
      </c>
      <c r="AR31" s="145">
        <v>4035.9306383100002</v>
      </c>
      <c r="AS31" s="344">
        <v>752.26524320834494</v>
      </c>
      <c r="AT31" s="268">
        <f t="shared" si="31"/>
        <v>-0.19128628309453843</v>
      </c>
      <c r="AX31" s="25"/>
    </row>
    <row r="32" spans="2:50" ht="13.5" thickBot="1">
      <c r="B32" s="96" t="s">
        <v>82</v>
      </c>
      <c r="C32" s="96"/>
      <c r="D32" s="148">
        <v>762.34894099999985</v>
      </c>
      <c r="E32" s="148">
        <v>1028.163591</v>
      </c>
      <c r="F32" s="148">
        <v>1095.0439954545457</v>
      </c>
      <c r="G32" s="148">
        <v>1141.3551153333331</v>
      </c>
      <c r="H32" s="148">
        <v>934.90202600000009</v>
      </c>
      <c r="I32" s="148">
        <v>921.01441300007491</v>
      </c>
      <c r="J32" s="148">
        <v>232.2094835</v>
      </c>
      <c r="K32" s="148">
        <f t="shared" si="16"/>
        <v>273.45426900000007</v>
      </c>
      <c r="L32" s="148">
        <v>505.66375250000004</v>
      </c>
      <c r="M32" s="148">
        <f t="shared" si="17"/>
        <v>244.63464775000006</v>
      </c>
      <c r="N32" s="148">
        <v>750.2984002500001</v>
      </c>
      <c r="O32" s="148">
        <f t="shared" si="18"/>
        <v>239.56575450000014</v>
      </c>
      <c r="P32" s="148">
        <v>989.86415475000024</v>
      </c>
      <c r="Q32" s="148">
        <v>268.83699999999999</v>
      </c>
      <c r="R32" s="148">
        <f t="shared" si="19"/>
        <v>217.61099999999999</v>
      </c>
      <c r="S32" s="148">
        <v>486.44799999999998</v>
      </c>
      <c r="T32" s="148">
        <f t="shared" si="20"/>
        <v>153.7318934000001</v>
      </c>
      <c r="U32" s="148">
        <v>640.17989340000008</v>
      </c>
      <c r="V32" s="148">
        <f t="shared" si="21"/>
        <v>331.29284191999989</v>
      </c>
      <c r="W32" s="148">
        <v>971.47273531999997</v>
      </c>
      <c r="X32" s="148">
        <v>268.30811670999998</v>
      </c>
      <c r="Y32" s="148">
        <f t="shared" si="22"/>
        <v>295.44888354000005</v>
      </c>
      <c r="Z32" s="148">
        <v>563.75700025000003</v>
      </c>
      <c r="AA32" s="148">
        <f t="shared" si="23"/>
        <v>295.19070982000005</v>
      </c>
      <c r="AB32" s="148">
        <v>858.94771007000008</v>
      </c>
      <c r="AC32" s="148">
        <f t="shared" si="24"/>
        <v>309.91978335999966</v>
      </c>
      <c r="AD32" s="148">
        <v>1168.8674934299997</v>
      </c>
      <c r="AE32" s="148">
        <v>324.45367219999997</v>
      </c>
      <c r="AF32" s="148">
        <f t="shared" si="25"/>
        <v>260.74304044000002</v>
      </c>
      <c r="AG32" s="148">
        <v>585.19671263999999</v>
      </c>
      <c r="AH32" s="148">
        <f t="shared" si="26"/>
        <v>448.23830272999999</v>
      </c>
      <c r="AI32" s="148">
        <v>1033.43501537</v>
      </c>
      <c r="AJ32" s="148">
        <f t="shared" si="27"/>
        <v>297.82761901000026</v>
      </c>
      <c r="AK32" s="148">
        <v>1331.2626343800002</v>
      </c>
      <c r="AL32" s="148">
        <v>290.52421549999997</v>
      </c>
      <c r="AM32" s="148">
        <f t="shared" si="28"/>
        <v>336.25433737000003</v>
      </c>
      <c r="AN32" s="148">
        <v>626.77855287</v>
      </c>
      <c r="AO32" s="148">
        <f t="shared" si="29"/>
        <v>318.36651202000007</v>
      </c>
      <c r="AP32" s="148">
        <v>945.14506489000007</v>
      </c>
      <c r="AQ32" s="148">
        <f t="shared" si="30"/>
        <v>268.41210869999975</v>
      </c>
      <c r="AR32" s="148">
        <v>1213.5571735899998</v>
      </c>
      <c r="AS32" s="347">
        <v>266.43741387</v>
      </c>
      <c r="AT32" s="268">
        <f t="shared" si="31"/>
        <v>-8.2908068742379881E-2</v>
      </c>
      <c r="AX32" s="25"/>
    </row>
    <row r="33" spans="1:50" ht="13.5" thickBot="1">
      <c r="B33" s="44" t="s">
        <v>79</v>
      </c>
      <c r="C33" s="44"/>
      <c r="D33" s="149">
        <v>55237.51854345938</v>
      </c>
      <c r="E33" s="149">
        <v>58855.349262353418</v>
      </c>
      <c r="F33" s="149">
        <v>63264.064949922569</v>
      </c>
      <c r="G33" s="149">
        <v>63194.765687467683</v>
      </c>
      <c r="H33" s="149">
        <v>66291.910633080115</v>
      </c>
      <c r="I33" s="149">
        <v>66989.058704864045</v>
      </c>
      <c r="J33" s="149">
        <v>13916.700281480775</v>
      </c>
      <c r="K33" s="149">
        <f t="shared" si="16"/>
        <v>16578.335120730288</v>
      </c>
      <c r="L33" s="149">
        <v>30495.035402211062</v>
      </c>
      <c r="M33" s="149">
        <f t="shared" si="17"/>
        <v>16691.070932514696</v>
      </c>
      <c r="N33" s="149">
        <v>47186.106334725759</v>
      </c>
      <c r="O33" s="149">
        <f t="shared" si="18"/>
        <v>16087.83024816087</v>
      </c>
      <c r="P33" s="149">
        <v>63273.936582886628</v>
      </c>
      <c r="Q33" s="149">
        <v>17406.726011029066</v>
      </c>
      <c r="R33" s="149">
        <f t="shared" si="19"/>
        <v>17599.604311550662</v>
      </c>
      <c r="S33" s="149">
        <v>35006.330322579728</v>
      </c>
      <c r="T33" s="149">
        <f t="shared" si="20"/>
        <v>16526.950522920488</v>
      </c>
      <c r="U33" s="149">
        <v>51533.280845500216</v>
      </c>
      <c r="V33" s="149">
        <f t="shared" si="21"/>
        <v>16865.089462383497</v>
      </c>
      <c r="W33" s="149">
        <v>68398.370307883713</v>
      </c>
      <c r="X33" s="149">
        <v>15519.623631760882</v>
      </c>
      <c r="Y33" s="149">
        <f t="shared" si="22"/>
        <v>18308.521142798101</v>
      </c>
      <c r="Z33" s="149">
        <v>33828.144774558983</v>
      </c>
      <c r="AA33" s="149">
        <f t="shared" si="23"/>
        <v>17257.982428138341</v>
      </c>
      <c r="AB33" s="149">
        <v>51086.127202697324</v>
      </c>
      <c r="AC33" s="149">
        <f t="shared" si="24"/>
        <v>17336.782745897719</v>
      </c>
      <c r="AD33" s="149">
        <v>68422.909948595043</v>
      </c>
      <c r="AE33" s="149">
        <v>18088.134614892791</v>
      </c>
      <c r="AF33" s="149">
        <f t="shared" si="25"/>
        <v>18196.129813307569</v>
      </c>
      <c r="AG33" s="149">
        <v>36284.26442820036</v>
      </c>
      <c r="AH33" s="149">
        <f t="shared" si="26"/>
        <v>17744.513252852899</v>
      </c>
      <c r="AI33" s="149">
        <v>54028.77768105326</v>
      </c>
      <c r="AJ33" s="149">
        <f t="shared" si="27"/>
        <v>17684.491449780799</v>
      </c>
      <c r="AK33" s="149">
        <v>71713.269130834058</v>
      </c>
      <c r="AL33" s="149">
        <v>16603.316093024965</v>
      </c>
      <c r="AM33" s="149">
        <f t="shared" si="28"/>
        <v>16149.029706451165</v>
      </c>
      <c r="AN33" s="149">
        <v>32752.34579947613</v>
      </c>
      <c r="AO33" s="149">
        <f t="shared" si="29"/>
        <v>17744.271343746124</v>
      </c>
      <c r="AP33" s="149">
        <v>50496.617143222255</v>
      </c>
      <c r="AQ33" s="149">
        <f t="shared" si="30"/>
        <v>16555.02100851891</v>
      </c>
      <c r="AR33" s="149">
        <v>67051.638151741165</v>
      </c>
      <c r="AS33" s="348">
        <v>15712.58092114735</v>
      </c>
      <c r="AT33" s="160">
        <f t="shared" si="31"/>
        <v>-5.3648028314766116E-2</v>
      </c>
      <c r="AX33" s="25"/>
    </row>
    <row r="34" spans="1:50" ht="13.5" thickBot="1">
      <c r="B34" s="76"/>
      <c r="C34" s="76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274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352"/>
      <c r="AT34" s="268"/>
      <c r="AX34" s="25"/>
    </row>
    <row r="35" spans="1:50" ht="13.5" thickBot="1">
      <c r="B35" s="44" t="s">
        <v>88</v>
      </c>
      <c r="C35" s="44" t="s">
        <v>12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273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341"/>
      <c r="AT35" s="160"/>
      <c r="AX35" s="25"/>
    </row>
    <row r="36" spans="1:50">
      <c r="B36" s="38" t="s">
        <v>81</v>
      </c>
      <c r="C36" s="38"/>
      <c r="D36" s="132">
        <v>606.10647574000006</v>
      </c>
      <c r="E36" s="132">
        <v>730.82967431000009</v>
      </c>
      <c r="F36" s="132">
        <v>629.00065145000008</v>
      </c>
      <c r="G36" s="132">
        <v>484.41263681000004</v>
      </c>
      <c r="H36" s="132">
        <v>712.96799999999996</v>
      </c>
      <c r="I36" s="132">
        <v>596.83857876887294</v>
      </c>
      <c r="J36" s="132">
        <v>174.79358126000002</v>
      </c>
      <c r="K36" s="132">
        <f>L36-J36</f>
        <v>193.98795633488496</v>
      </c>
      <c r="L36" s="132">
        <v>368.78153759488498</v>
      </c>
      <c r="M36" s="132">
        <f>N36-L36</f>
        <v>246.14451085537519</v>
      </c>
      <c r="N36" s="132">
        <v>614.92604845026017</v>
      </c>
      <c r="O36" s="132">
        <f>P36-N36</f>
        <v>409.07710378973979</v>
      </c>
      <c r="P36" s="132">
        <v>1024.00315224</v>
      </c>
      <c r="Q36" s="132">
        <v>469.20006706999999</v>
      </c>
      <c r="R36" s="132">
        <f>S36-Q36</f>
        <v>460.59993292999997</v>
      </c>
      <c r="S36" s="132">
        <v>929.8</v>
      </c>
      <c r="T36" s="132">
        <f>U36-S36</f>
        <v>774.83449152000003</v>
      </c>
      <c r="U36" s="132">
        <v>1704.63449152</v>
      </c>
      <c r="V36" s="132">
        <f>W36-U36</f>
        <v>533.13217735000012</v>
      </c>
      <c r="W36" s="132">
        <v>2237.7666688700001</v>
      </c>
      <c r="X36" s="132">
        <v>511.85874018000004</v>
      </c>
      <c r="Y36" s="132">
        <f>Z36-X36</f>
        <v>513.73136137999995</v>
      </c>
      <c r="Z36" s="132">
        <v>1025.59010156</v>
      </c>
      <c r="AA36" s="132">
        <f>AB36-Z36</f>
        <v>495.91989844</v>
      </c>
      <c r="AB36" s="132">
        <v>1521.51</v>
      </c>
      <c r="AC36" s="132">
        <f>AD36-AB36</f>
        <v>187.48423896940653</v>
      </c>
      <c r="AD36" s="132">
        <v>1708.9942389694065</v>
      </c>
      <c r="AE36" s="126">
        <v>374.64986493999999</v>
      </c>
      <c r="AF36" s="126">
        <f>AG36-AE36</f>
        <v>341.06425045999987</v>
      </c>
      <c r="AG36" s="132">
        <v>715.71411539999986</v>
      </c>
      <c r="AH36" s="132">
        <f>AI36-AG36</f>
        <v>369.9911037400002</v>
      </c>
      <c r="AI36" s="132">
        <v>1085.7052191400001</v>
      </c>
      <c r="AJ36" s="132">
        <f>AK36-AI36</f>
        <v>470.62253584000018</v>
      </c>
      <c r="AK36" s="132">
        <v>1556.3277549800002</v>
      </c>
      <c r="AL36" s="132">
        <v>463.93198425000003</v>
      </c>
      <c r="AM36" s="132">
        <f>AN36-AL36</f>
        <v>348.00002056999995</v>
      </c>
      <c r="AN36" s="132">
        <v>811.93200481999997</v>
      </c>
      <c r="AO36" s="132">
        <f>AP36-AN36</f>
        <v>364.31359356000007</v>
      </c>
      <c r="AP36" s="132">
        <v>1176.24559838</v>
      </c>
      <c r="AQ36" s="132">
        <f>AR36-AP36</f>
        <v>417.07962528000007</v>
      </c>
      <c r="AR36" s="132">
        <v>1593.3252236600001</v>
      </c>
      <c r="AS36" s="352">
        <v>449.16</v>
      </c>
      <c r="AT36" s="329">
        <f>+AS36/AL36-1</f>
        <v>-3.1840840363443812E-2</v>
      </c>
      <c r="AX36" s="25"/>
    </row>
    <row r="37" spans="1:50">
      <c r="B37" s="38" t="s">
        <v>51</v>
      </c>
      <c r="C37" s="38"/>
      <c r="D37" s="132">
        <v>793.6</v>
      </c>
      <c r="E37" s="132">
        <v>947.45434407000027</v>
      </c>
      <c r="F37" s="132">
        <v>1069.4778319899999</v>
      </c>
      <c r="G37" s="132">
        <v>1100.9588505572567</v>
      </c>
      <c r="H37" s="132">
        <v>1315.4992075</v>
      </c>
      <c r="I37" s="132">
        <v>1206.4342669317059</v>
      </c>
      <c r="J37" s="132">
        <v>284.9082820866937</v>
      </c>
      <c r="K37" s="132">
        <f>L37-J37</f>
        <v>330.63909572295142</v>
      </c>
      <c r="L37" s="132">
        <v>615.54737780964513</v>
      </c>
      <c r="M37" s="132">
        <f>N37-L37</f>
        <v>409.79889723228791</v>
      </c>
      <c r="N37" s="132">
        <v>1025.346275041933</v>
      </c>
      <c r="O37" s="132">
        <f>P37-N37</f>
        <v>841.63079600806645</v>
      </c>
      <c r="P37" s="132">
        <v>1866.9770710499995</v>
      </c>
      <c r="Q37" s="132">
        <v>871.51675694999983</v>
      </c>
      <c r="R37" s="132">
        <f>S37-Q37</f>
        <v>879.78324305000012</v>
      </c>
      <c r="S37" s="132">
        <v>1751.3</v>
      </c>
      <c r="T37" s="132">
        <f>U37-S37</f>
        <v>1353.8270500199999</v>
      </c>
      <c r="U37" s="132">
        <v>3105.1270500199998</v>
      </c>
      <c r="V37" s="132">
        <f>W37-U37</f>
        <v>1084.7480015600004</v>
      </c>
      <c r="W37" s="132">
        <v>4189.8750515800002</v>
      </c>
      <c r="X37" s="132">
        <v>1391.6802511200001</v>
      </c>
      <c r="Y37" s="132">
        <f>Z37-X37</f>
        <v>1362.2868652799996</v>
      </c>
      <c r="Z37" s="132">
        <v>2753.9671163999997</v>
      </c>
      <c r="AA37" s="132">
        <f>AB37-Z37</f>
        <v>1280.8181733600009</v>
      </c>
      <c r="AB37" s="132">
        <v>4034.7852897600005</v>
      </c>
      <c r="AC37" s="132">
        <f>AD37-AB37</f>
        <v>77.509981299999708</v>
      </c>
      <c r="AD37" s="132">
        <v>4112.2952710600002</v>
      </c>
      <c r="AE37" s="114">
        <v>608.98252216999992</v>
      </c>
      <c r="AF37" s="114">
        <f t="shared" ref="AF37:AF39" si="32">AG37-AE37</f>
        <v>573.5182977300002</v>
      </c>
      <c r="AG37" s="132">
        <v>1182.5008199000001</v>
      </c>
      <c r="AH37" s="132">
        <f>AI37-AG37</f>
        <v>585.05719165999994</v>
      </c>
      <c r="AI37" s="132">
        <v>1767.5580115600001</v>
      </c>
      <c r="AJ37" s="132">
        <f>AK37-AI37</f>
        <v>785.77701630000001</v>
      </c>
      <c r="AK37" s="132">
        <v>2553.3350278600001</v>
      </c>
      <c r="AL37" s="132">
        <v>731.72869179999998</v>
      </c>
      <c r="AM37" s="132">
        <f>AN37-AL37</f>
        <v>475.07130819999998</v>
      </c>
      <c r="AN37" s="132">
        <v>1206.8</v>
      </c>
      <c r="AO37" s="132">
        <f>AP37-AN37</f>
        <v>533.43839348000006</v>
      </c>
      <c r="AP37" s="132">
        <v>1740.23839348</v>
      </c>
      <c r="AQ37" s="132">
        <f>AR37-AP37</f>
        <v>699.53287109999974</v>
      </c>
      <c r="AR37" s="132">
        <v>2439.7712645799998</v>
      </c>
      <c r="AS37" s="352">
        <v>627.19000000000005</v>
      </c>
      <c r="AT37" s="329">
        <f t="shared" ref="AT37:AT38" si="33">+AS37/AL37-1</f>
        <v>-0.14286537205865502</v>
      </c>
      <c r="AX37" s="25"/>
    </row>
    <row r="38" spans="1:50" ht="13.5" thickBot="1">
      <c r="B38" s="80" t="s">
        <v>52</v>
      </c>
      <c r="C38" s="80"/>
      <c r="D38" s="138">
        <v>936.73914393435507</v>
      </c>
      <c r="E38" s="138">
        <v>535.586503417779</v>
      </c>
      <c r="F38" s="138">
        <v>671.7098196928082</v>
      </c>
      <c r="G38" s="138">
        <v>425.85586985990045</v>
      </c>
      <c r="H38" s="138">
        <v>1162.3430000000001</v>
      </c>
      <c r="I38" s="138">
        <v>1010.7549983526211</v>
      </c>
      <c r="J38" s="138">
        <v>180.2886197082785</v>
      </c>
      <c r="K38" s="138">
        <f>L38-J38</f>
        <v>210.83730482453345</v>
      </c>
      <c r="L38" s="138">
        <v>391.12592453281195</v>
      </c>
      <c r="M38" s="138">
        <f>N38-L38</f>
        <v>247.66079395880092</v>
      </c>
      <c r="N38" s="138">
        <v>638.78671849161287</v>
      </c>
      <c r="O38" s="138">
        <f>P38-N38</f>
        <v>303.49257200838758</v>
      </c>
      <c r="P38" s="138">
        <v>942.27929050000046</v>
      </c>
      <c r="Q38" s="138">
        <v>723.04263145000039</v>
      </c>
      <c r="R38" s="138">
        <f>S38-Q38</f>
        <v>537.45736854999961</v>
      </c>
      <c r="S38" s="138">
        <v>1260.5</v>
      </c>
      <c r="T38" s="138">
        <f>U38-S38</f>
        <v>419.54320022683942</v>
      </c>
      <c r="U38" s="138">
        <v>1680.0432002268394</v>
      </c>
      <c r="V38" s="138">
        <f>W38-U38</f>
        <v>639.73667484316002</v>
      </c>
      <c r="W38" s="138">
        <v>2319.7798750699994</v>
      </c>
      <c r="X38" s="138">
        <v>862.21084806000022</v>
      </c>
      <c r="Y38" s="138">
        <f>Z38-X38</f>
        <v>1162.9637191600048</v>
      </c>
      <c r="Z38" s="138">
        <v>2025.174567220005</v>
      </c>
      <c r="AA38" s="138">
        <f>AB38-Z38</f>
        <v>966.78543277999506</v>
      </c>
      <c r="AB38" s="138">
        <v>2991.96</v>
      </c>
      <c r="AC38" s="138">
        <f>AD38-AB38</f>
        <v>-46.992905050000445</v>
      </c>
      <c r="AD38" s="138">
        <v>2944.9670949499996</v>
      </c>
      <c r="AE38" s="125">
        <v>671.67877210000006</v>
      </c>
      <c r="AF38" s="115">
        <f t="shared" si="32"/>
        <v>704.50915774999976</v>
      </c>
      <c r="AG38" s="138">
        <v>1376.1879298499998</v>
      </c>
      <c r="AH38" s="138">
        <f>AI38-AG38</f>
        <v>711.26811155999985</v>
      </c>
      <c r="AI38" s="133">
        <v>2087.4560414099997</v>
      </c>
      <c r="AJ38" s="138">
        <f>AK38-AI38</f>
        <v>830.22429716000079</v>
      </c>
      <c r="AK38" s="138">
        <v>2917.6803385700005</v>
      </c>
      <c r="AL38" s="138">
        <v>700.02666918</v>
      </c>
      <c r="AM38" s="138">
        <f>AN38-AL38</f>
        <v>580.97333082</v>
      </c>
      <c r="AN38" s="138">
        <v>1281</v>
      </c>
      <c r="AO38" s="138">
        <f>AP38-AN38</f>
        <v>615.18039910000016</v>
      </c>
      <c r="AP38" s="138">
        <v>1896.1803991000002</v>
      </c>
      <c r="AQ38" s="138">
        <f>AR38-AP38</f>
        <v>612.0528466400001</v>
      </c>
      <c r="AR38" s="138">
        <v>2508.2332457400003</v>
      </c>
      <c r="AS38" s="395">
        <v>461.8</v>
      </c>
      <c r="AT38" s="219">
        <f t="shared" si="33"/>
        <v>-0.34031084766963937</v>
      </c>
      <c r="AX38" s="25"/>
    </row>
    <row r="39" spans="1:50" ht="13.5" thickBot="1">
      <c r="B39" s="44" t="s">
        <v>154</v>
      </c>
      <c r="C39" s="44"/>
      <c r="D39" s="130">
        <v>2336.4</v>
      </c>
      <c r="E39" s="130">
        <v>2213.8705217977795</v>
      </c>
      <c r="F39" s="130">
        <v>2370.188303132808</v>
      </c>
      <c r="G39" s="130">
        <v>2011.2745554171572</v>
      </c>
      <c r="H39" s="130">
        <v>3190.809546</v>
      </c>
      <c r="I39" s="130">
        <v>2814.0278440531997</v>
      </c>
      <c r="J39" s="130">
        <v>639.99048305497217</v>
      </c>
      <c r="K39" s="130">
        <f>L39-J39</f>
        <v>735.46435688236988</v>
      </c>
      <c r="L39" s="130">
        <v>1375.4548399373421</v>
      </c>
      <c r="M39" s="130">
        <f>N39-L39</f>
        <v>903.60420204646425</v>
      </c>
      <c r="N39" s="130">
        <f>SUM(N36:N38)</f>
        <v>2279.0590419838063</v>
      </c>
      <c r="O39" s="130">
        <f>P39-N39</f>
        <v>1554.2004718061935</v>
      </c>
      <c r="P39" s="130">
        <v>3833.2595137899998</v>
      </c>
      <c r="Q39" s="130">
        <f>Q36+Q37+Q38</f>
        <v>2063.7594554700004</v>
      </c>
      <c r="R39" s="130">
        <f>S39-Q39</f>
        <v>1877.7963876399999</v>
      </c>
      <c r="S39" s="130">
        <v>3941.5558431100003</v>
      </c>
      <c r="T39" s="130">
        <f>U39-S39</f>
        <v>2548.2488986568383</v>
      </c>
      <c r="U39" s="130">
        <v>6489.8047417668386</v>
      </c>
      <c r="V39" s="130">
        <f>W39-U39</f>
        <v>2257.6168537531612</v>
      </c>
      <c r="W39" s="130">
        <v>8747.4215955199998</v>
      </c>
      <c r="X39" s="130">
        <v>2765.7498393600004</v>
      </c>
      <c r="Y39" s="130">
        <f>Z39-X39</f>
        <v>3038.9819458200041</v>
      </c>
      <c r="Z39" s="130">
        <v>5804.7317851800044</v>
      </c>
      <c r="AA39" s="130">
        <f>AB39-Z39</f>
        <v>2743.4707743399968</v>
      </c>
      <c r="AB39" s="130">
        <v>8548.2025595200012</v>
      </c>
      <c r="AC39" s="130">
        <f>AD39-AB39</f>
        <v>218.05404545940473</v>
      </c>
      <c r="AD39" s="130">
        <v>8766.2566049794059</v>
      </c>
      <c r="AE39" s="327">
        <v>1655.3113212100002</v>
      </c>
      <c r="AF39" s="327">
        <f t="shared" si="32"/>
        <v>1619.178965305</v>
      </c>
      <c r="AG39" s="130">
        <v>3274.4902865150002</v>
      </c>
      <c r="AH39" s="130">
        <f>AI39-AG39</f>
        <v>1666.2289855949998</v>
      </c>
      <c r="AI39" s="209">
        <v>4940.71927211</v>
      </c>
      <c r="AJ39" s="209">
        <f>AK39-AI39</f>
        <v>2086.623849300001</v>
      </c>
      <c r="AK39" s="209">
        <f>SUM(AK36:AK38)</f>
        <v>7027.343121410001</v>
      </c>
      <c r="AL39" s="209">
        <f>SUM(AL36:AL38)</f>
        <v>1895.6873452299999</v>
      </c>
      <c r="AM39" s="209">
        <f>AN39-AL39</f>
        <v>1404.04465959</v>
      </c>
      <c r="AN39" s="209">
        <f>AN36+AN37+AN38</f>
        <v>3299.7320048199999</v>
      </c>
      <c r="AO39" s="209">
        <f>AP39-AN39</f>
        <v>1512.9323861400007</v>
      </c>
      <c r="AP39" s="209">
        <v>4812.6643909600007</v>
      </c>
      <c r="AQ39" s="209">
        <f>AR39-AP39</f>
        <v>1728.6653430199995</v>
      </c>
      <c r="AR39" s="209">
        <f>AR36+AR37+AR38</f>
        <v>6541.3297339800001</v>
      </c>
      <c r="AS39" s="349">
        <v>1538.2</v>
      </c>
      <c r="AT39" s="330">
        <f>+AS39/AL39-1</f>
        <v>-0.18857927502102234</v>
      </c>
      <c r="AX39" s="25"/>
    </row>
    <row r="40" spans="1:50" ht="13.5" thickBot="1"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274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352"/>
      <c r="AT40" s="268"/>
      <c r="AX40" s="25"/>
    </row>
    <row r="41" spans="1:50" ht="15" customHeight="1" thickBot="1">
      <c r="B41" s="44" t="s">
        <v>89</v>
      </c>
      <c r="C41" s="44" t="s">
        <v>16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273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341"/>
      <c r="AT41" s="160"/>
      <c r="AX41" s="25"/>
    </row>
    <row r="42" spans="1:50" ht="15" customHeight="1">
      <c r="B42" s="38" t="s">
        <v>54</v>
      </c>
      <c r="C42" s="38"/>
      <c r="D42" s="145">
        <v>27366.4037273719</v>
      </c>
      <c r="E42" s="145">
        <v>29106.629853153416</v>
      </c>
      <c r="F42" s="145">
        <v>31558.754411522601</v>
      </c>
      <c r="G42" s="145">
        <v>28614.864940434374</v>
      </c>
      <c r="H42" s="145">
        <v>34475.1779483801</v>
      </c>
      <c r="I42" s="145">
        <v>34468.965698583917</v>
      </c>
      <c r="J42" s="145">
        <v>7052.5750600307802</v>
      </c>
      <c r="K42" s="145">
        <f t="shared" ref="K42:K47" si="34">L42-J42</f>
        <v>9007.6762656303217</v>
      </c>
      <c r="L42" s="145">
        <v>16060.251325661102</v>
      </c>
      <c r="M42" s="145">
        <f t="shared" ref="M42:M47" si="35">N42-L42</f>
        <v>9054.1047033346986</v>
      </c>
      <c r="N42" s="145">
        <v>25114.3560289958</v>
      </c>
      <c r="O42" s="145">
        <f t="shared" ref="O42:O47" si="36">P42-N42</f>
        <v>8070.2990749907949</v>
      </c>
      <c r="P42" s="145">
        <v>33184.655103986595</v>
      </c>
      <c r="Q42" s="145">
        <v>7740.2717877590603</v>
      </c>
      <c r="R42" s="145">
        <f t="shared" ref="R42:R47" si="37">S42-Q42</f>
        <v>8284.3748224306401</v>
      </c>
      <c r="S42" s="145">
        <v>16024.6466101897</v>
      </c>
      <c r="T42" s="145">
        <f t="shared" ref="T42:T47" si="38">U42-S42</f>
        <v>7357.1582269467999</v>
      </c>
      <c r="U42" s="145">
        <v>23381.8048371365</v>
      </c>
      <c r="V42" s="145">
        <f t="shared" ref="V42:V47" si="39">W42-U42</f>
        <v>7327.4787854234964</v>
      </c>
      <c r="W42" s="145">
        <v>30709.283622559997</v>
      </c>
      <c r="X42" s="145">
        <v>7409.1929435012808</v>
      </c>
      <c r="Y42" s="145">
        <f t="shared" ref="Y42:Y47" si="40">Z42-X42</f>
        <v>11370.76570095989</v>
      </c>
      <c r="Z42" s="145">
        <v>18779.95864446117</v>
      </c>
      <c r="AA42" s="145">
        <f t="shared" ref="AA42:AA47" si="41">AB42-Z42</f>
        <v>5844.5158577464026</v>
      </c>
      <c r="AB42" s="145">
        <v>24624.474502207573</v>
      </c>
      <c r="AC42" s="145">
        <f t="shared" ref="AC42:AC47" si="42">AD42-AB42</f>
        <v>8443.8949194835295</v>
      </c>
      <c r="AD42" s="145">
        <v>33068.369421691103</v>
      </c>
      <c r="AE42" s="145">
        <v>8801.8712711049211</v>
      </c>
      <c r="AF42" s="145">
        <f t="shared" ref="AF42:AF47" si="43">AG42-AE42</f>
        <v>9369.9285344920809</v>
      </c>
      <c r="AG42" s="145">
        <v>18171.799805597002</v>
      </c>
      <c r="AH42" s="145">
        <f t="shared" ref="AH42:AH47" si="44">AI42-AG42</f>
        <v>9247.6032102043973</v>
      </c>
      <c r="AI42" s="145">
        <v>27419.403015801399</v>
      </c>
      <c r="AJ42" s="145">
        <f t="shared" ref="AJ42:AJ47" si="45">AK42-AI42</f>
        <v>7807.0781751120012</v>
      </c>
      <c r="AK42" s="145">
        <v>35226.4811909134</v>
      </c>
      <c r="AL42" s="145">
        <v>7397.5844241675004</v>
      </c>
      <c r="AM42" s="145">
        <f t="shared" ref="AM42:AM47" si="46">AN42-AL42</f>
        <v>7319.8422136166992</v>
      </c>
      <c r="AN42" s="145">
        <v>14717.4266377842</v>
      </c>
      <c r="AO42" s="145">
        <f t="shared" ref="AO42:AO47" si="47">AP42-AN42</f>
        <v>8319.9169042020003</v>
      </c>
      <c r="AP42" s="145">
        <v>23037.3435419862</v>
      </c>
      <c r="AQ42" s="145">
        <f t="shared" ref="AQ42:AQ47" si="48">AR42-AP42</f>
        <v>7835.9101658399013</v>
      </c>
      <c r="AR42" s="145">
        <v>30873.253707826101</v>
      </c>
      <c r="AS42" s="344">
        <v>7541.8611163919795</v>
      </c>
      <c r="AT42" s="268">
        <f t="shared" ref="AT42:AT47" si="49">+AS42/AL42-1</f>
        <v>1.9503216719384042E-2</v>
      </c>
      <c r="AX42" s="25"/>
    </row>
    <row r="43" spans="1:50" ht="15" customHeight="1">
      <c r="B43" s="38" t="s">
        <v>55</v>
      </c>
      <c r="C43" s="38"/>
      <c r="D43" s="145">
        <v>19628.101231700002</v>
      </c>
      <c r="E43" s="145">
        <v>21394.364133700004</v>
      </c>
      <c r="F43" s="145">
        <v>23485.233035400015</v>
      </c>
      <c r="G43" s="145">
        <v>26022.063019699992</v>
      </c>
      <c r="H43" s="145">
        <v>23511.459167700006</v>
      </c>
      <c r="I43" s="145">
        <v>23098.154661150016</v>
      </c>
      <c r="J43" s="145">
        <v>4747.6905204999975</v>
      </c>
      <c r="K43" s="145">
        <f t="shared" si="34"/>
        <v>5362.498034100011</v>
      </c>
      <c r="L43" s="145">
        <v>10110.188554600009</v>
      </c>
      <c r="M43" s="145">
        <f t="shared" si="35"/>
        <v>5345.3678638999936</v>
      </c>
      <c r="N43" s="145">
        <v>15455.556418500002</v>
      </c>
      <c r="O43" s="145">
        <f t="shared" si="36"/>
        <v>5342.5779941999881</v>
      </c>
      <c r="P43" s="145">
        <v>20798.13441269999</v>
      </c>
      <c r="Q43" s="145">
        <v>6947.4581106000005</v>
      </c>
      <c r="R43" s="145">
        <f t="shared" si="37"/>
        <v>6933.938311099997</v>
      </c>
      <c r="S43" s="145">
        <v>13881.396421699998</v>
      </c>
      <c r="T43" s="145">
        <f t="shared" si="38"/>
        <v>6801.8117641136869</v>
      </c>
      <c r="U43" s="145">
        <v>20683.208185813684</v>
      </c>
      <c r="V43" s="145">
        <f t="shared" si="39"/>
        <v>6793.9760041200207</v>
      </c>
      <c r="W43" s="145">
        <v>27477.184189933705</v>
      </c>
      <c r="X43" s="145">
        <v>5795.7695841195964</v>
      </c>
      <c r="Y43" s="145">
        <f t="shared" si="40"/>
        <v>4441.1040194983307</v>
      </c>
      <c r="Z43" s="145">
        <v>10236.873603617927</v>
      </c>
      <c r="AA43" s="145">
        <f t="shared" si="41"/>
        <v>8882.7716900840805</v>
      </c>
      <c r="AB43" s="145">
        <v>19119.645293702008</v>
      </c>
      <c r="AC43" s="145">
        <f t="shared" si="42"/>
        <v>6012.4022241406128</v>
      </c>
      <c r="AD43" s="145">
        <v>25132.04751784262</v>
      </c>
      <c r="AE43" s="145">
        <v>6745.1548965679085</v>
      </c>
      <c r="AF43" s="145">
        <f t="shared" si="43"/>
        <v>6186.4501322976375</v>
      </c>
      <c r="AG43" s="145">
        <v>12931.605028865546</v>
      </c>
      <c r="AH43" s="145">
        <f t="shared" si="44"/>
        <v>6060.7590690894867</v>
      </c>
      <c r="AI43" s="145">
        <v>18992.364097955033</v>
      </c>
      <c r="AJ43" s="145">
        <f t="shared" si="45"/>
        <v>7421.5678938672027</v>
      </c>
      <c r="AK43" s="145">
        <v>26413.931991822235</v>
      </c>
      <c r="AL43" s="145">
        <v>6457.4025908663461</v>
      </c>
      <c r="AM43" s="145">
        <f t="shared" si="46"/>
        <v>6366.0221748544773</v>
      </c>
      <c r="AN43" s="145">
        <v>12823.424765720823</v>
      </c>
      <c r="AO43" s="145">
        <f t="shared" si="47"/>
        <v>6674.3036356101311</v>
      </c>
      <c r="AP43" s="145">
        <v>19497.728401330955</v>
      </c>
      <c r="AQ43" s="145">
        <f t="shared" si="48"/>
        <v>6282.6280303540152</v>
      </c>
      <c r="AR43" s="145">
        <v>25780.35643168497</v>
      </c>
      <c r="AS43" s="344">
        <v>5588.0789579337834</v>
      </c>
      <c r="AT43" s="268">
        <f t="shared" si="49"/>
        <v>-0.13462435099867787</v>
      </c>
      <c r="AX43" s="25"/>
    </row>
    <row r="44" spans="1:50" ht="15" customHeight="1">
      <c r="B44" s="80" t="s">
        <v>39</v>
      </c>
      <c r="C44" s="80"/>
      <c r="D44" s="145">
        <v>3641.0515569999998</v>
      </c>
      <c r="E44" s="145">
        <v>3846.5598999999997</v>
      </c>
      <c r="F44" s="145">
        <v>2599.3017</v>
      </c>
      <c r="G44" s="145">
        <v>3035.7087999999999</v>
      </c>
      <c r="H44" s="145">
        <v>3301.2799060000002</v>
      </c>
      <c r="I44" s="145">
        <v>4283.5276850000009</v>
      </c>
      <c r="J44" s="145">
        <v>1067.0252</v>
      </c>
      <c r="K44" s="145">
        <f t="shared" si="34"/>
        <v>1016.1170509999997</v>
      </c>
      <c r="L44" s="145">
        <v>2083.1422509999998</v>
      </c>
      <c r="M44" s="145">
        <f t="shared" si="35"/>
        <v>1005.276331</v>
      </c>
      <c r="N44" s="145">
        <v>3088.4185819999998</v>
      </c>
      <c r="O44" s="145">
        <f t="shared" si="36"/>
        <v>1102.3747590000007</v>
      </c>
      <c r="P44" s="145">
        <v>4190.7933410000005</v>
      </c>
      <c r="Q44" s="145">
        <v>1287.4886590000001</v>
      </c>
      <c r="R44" s="145">
        <f t="shared" si="37"/>
        <v>1048.5859699999996</v>
      </c>
      <c r="S44" s="145">
        <v>2336.0746289999997</v>
      </c>
      <c r="T44" s="145">
        <f t="shared" si="38"/>
        <v>986.15830300000016</v>
      </c>
      <c r="U44" s="145">
        <v>3322.2329319999999</v>
      </c>
      <c r="V44" s="145">
        <f t="shared" si="39"/>
        <v>1046.674231</v>
      </c>
      <c r="W44" s="145">
        <v>4368.9071629999999</v>
      </c>
      <c r="X44" s="145">
        <v>908.74078499999985</v>
      </c>
      <c r="Y44" s="145">
        <f t="shared" si="40"/>
        <v>815.29184600000019</v>
      </c>
      <c r="Z44" s="145">
        <v>1724.032631</v>
      </c>
      <c r="AA44" s="145">
        <f t="shared" si="41"/>
        <v>854.89107100000001</v>
      </c>
      <c r="AB44" s="145">
        <v>2578.923702</v>
      </c>
      <c r="AC44" s="145">
        <f t="shared" si="42"/>
        <v>1131.1746039999998</v>
      </c>
      <c r="AD44" s="145">
        <v>3710.0983059999999</v>
      </c>
      <c r="AE44" s="145">
        <v>965.50626950000003</v>
      </c>
      <c r="AF44" s="145">
        <f t="shared" si="43"/>
        <v>844.16283049999981</v>
      </c>
      <c r="AG44" s="145">
        <v>1809.6690999999998</v>
      </c>
      <c r="AH44" s="145">
        <f t="shared" si="44"/>
        <v>606.56780000000003</v>
      </c>
      <c r="AI44" s="145">
        <v>2416.2368999999999</v>
      </c>
      <c r="AJ44" s="145">
        <f t="shared" si="45"/>
        <v>1003.5391</v>
      </c>
      <c r="AK44" s="145">
        <v>3419.7759999999998</v>
      </c>
      <c r="AL44" s="145">
        <v>1024.5515</v>
      </c>
      <c r="AM44" s="145">
        <f t="shared" si="46"/>
        <v>691.24749999999995</v>
      </c>
      <c r="AN44" s="145">
        <v>1715.799</v>
      </c>
      <c r="AO44" s="145">
        <f t="shared" si="47"/>
        <v>633.51099999999997</v>
      </c>
      <c r="AP44" s="145">
        <v>2349.31</v>
      </c>
      <c r="AQ44" s="145">
        <f t="shared" si="48"/>
        <v>896.32189999999991</v>
      </c>
      <c r="AR44" s="145">
        <v>3245.6318999999999</v>
      </c>
      <c r="AS44" s="344">
        <v>972.92110000000014</v>
      </c>
      <c r="AT44" s="268">
        <f t="shared" si="49"/>
        <v>-5.0393172036739875E-2</v>
      </c>
      <c r="AX44" s="25"/>
    </row>
    <row r="45" spans="1:50" ht="15" customHeight="1">
      <c r="B45" s="38" t="s">
        <v>98</v>
      </c>
      <c r="C45" s="38"/>
      <c r="D45" s="145">
        <v>473.13724100000002</v>
      </c>
      <c r="E45" s="145">
        <v>436.58003450000001</v>
      </c>
      <c r="F45" s="145">
        <v>719.130179</v>
      </c>
      <c r="G45" s="145">
        <v>1044.019</v>
      </c>
      <c r="H45" s="145">
        <v>864.87940000000015</v>
      </c>
      <c r="I45" s="145">
        <v>874.95749999999998</v>
      </c>
      <c r="J45" s="145">
        <v>201.42198199999996</v>
      </c>
      <c r="K45" s="145">
        <f t="shared" si="34"/>
        <v>151.64098500000006</v>
      </c>
      <c r="L45" s="145">
        <v>353.06296700000001</v>
      </c>
      <c r="M45" s="145">
        <f t="shared" si="35"/>
        <v>142.45442600000001</v>
      </c>
      <c r="N45" s="145">
        <v>495.51739300000003</v>
      </c>
      <c r="O45" s="145">
        <f t="shared" si="36"/>
        <v>173.50546400000002</v>
      </c>
      <c r="P45" s="145">
        <v>669.02285700000004</v>
      </c>
      <c r="Q45" s="145">
        <v>203.144948</v>
      </c>
      <c r="R45" s="145">
        <f t="shared" si="37"/>
        <v>165.51911800000011</v>
      </c>
      <c r="S45" s="145">
        <v>368.6640660000001</v>
      </c>
      <c r="T45" s="145">
        <f t="shared" si="38"/>
        <v>153.446665</v>
      </c>
      <c r="U45" s="145">
        <v>522.1107310000001</v>
      </c>
      <c r="V45" s="145">
        <f t="shared" si="39"/>
        <v>165.26303200000018</v>
      </c>
      <c r="W45" s="145">
        <v>687.37376300000028</v>
      </c>
      <c r="X45" s="145">
        <v>219.65768199999997</v>
      </c>
      <c r="Y45" s="145">
        <f t="shared" si="40"/>
        <v>215.69529</v>
      </c>
      <c r="Z45" s="145">
        <v>435.35297199999997</v>
      </c>
      <c r="AA45" s="145">
        <f t="shared" si="41"/>
        <v>213.37639199999995</v>
      </c>
      <c r="AB45" s="145">
        <v>648.72936399999992</v>
      </c>
      <c r="AC45" s="145">
        <f t="shared" si="42"/>
        <v>221.69747600000005</v>
      </c>
      <c r="AD45" s="145">
        <v>870.42683999999997</v>
      </c>
      <c r="AE45" s="328">
        <v>334</v>
      </c>
      <c r="AF45" s="145">
        <f t="shared" si="43"/>
        <v>168.91040000000004</v>
      </c>
      <c r="AG45" s="328">
        <v>502.91040000000004</v>
      </c>
      <c r="AH45" s="328">
        <f t="shared" si="44"/>
        <v>63.580625999999995</v>
      </c>
      <c r="AI45" s="328">
        <v>566.49102600000003</v>
      </c>
      <c r="AJ45" s="328">
        <f t="shared" si="45"/>
        <v>160.88776199999995</v>
      </c>
      <c r="AK45" s="328">
        <v>727.37878799999999</v>
      </c>
      <c r="AL45" s="328">
        <v>133.11809600000001</v>
      </c>
      <c r="AM45" s="328">
        <f t="shared" si="46"/>
        <v>131.59139999999999</v>
      </c>
      <c r="AN45" s="328">
        <v>264.709496</v>
      </c>
      <c r="AO45" s="328">
        <f t="shared" si="47"/>
        <v>119.30469400000004</v>
      </c>
      <c r="AP45" s="328">
        <v>384.01419000000004</v>
      </c>
      <c r="AQ45" s="328">
        <f t="shared" si="48"/>
        <v>146.72464199999996</v>
      </c>
      <c r="AR45" s="328">
        <v>530.738832</v>
      </c>
      <c r="AS45" s="367">
        <v>140.778704</v>
      </c>
      <c r="AT45" s="268">
        <f t="shared" si="49"/>
        <v>5.7547457710032113E-2</v>
      </c>
      <c r="AX45" s="25"/>
    </row>
    <row r="46" spans="1:50" ht="15" customHeight="1" thickBot="1">
      <c r="A46" s="70"/>
      <c r="B46" s="38" t="s">
        <v>70</v>
      </c>
      <c r="C46" s="38"/>
      <c r="D46" s="156">
        <v>266.22778638749458</v>
      </c>
      <c r="E46" s="156">
        <v>404.41534100000285</v>
      </c>
      <c r="F46" s="156">
        <v>155.90962399999989</v>
      </c>
      <c r="G46" s="156">
        <v>191.65155200000001</v>
      </c>
      <c r="H46" s="156">
        <v>25.786756000000004</v>
      </c>
      <c r="I46" s="148">
        <v>15.486238000000002</v>
      </c>
      <c r="J46" s="148">
        <v>9.6198999999999995</v>
      </c>
      <c r="K46" s="148">
        <f t="shared" si="34"/>
        <v>16.074736999999999</v>
      </c>
      <c r="L46" s="148">
        <v>25.694637</v>
      </c>
      <c r="M46" s="148">
        <f t="shared" si="35"/>
        <v>14.534742000000001</v>
      </c>
      <c r="N46" s="148">
        <v>40.229379000000002</v>
      </c>
      <c r="O46" s="148">
        <f t="shared" si="36"/>
        <v>13.256080000000004</v>
      </c>
      <c r="P46" s="148">
        <v>53.485459000000006</v>
      </c>
      <c r="Q46" s="148">
        <v>9.1022470000000002</v>
      </c>
      <c r="R46" s="148">
        <f t="shared" si="37"/>
        <v>9.6756490000000017</v>
      </c>
      <c r="S46" s="148">
        <v>18.777896000000002</v>
      </c>
      <c r="T46" s="148">
        <f t="shared" si="38"/>
        <v>67.141097000000002</v>
      </c>
      <c r="U46" s="148">
        <v>85.918993</v>
      </c>
      <c r="V46" s="148">
        <f t="shared" si="39"/>
        <v>102.25202400000001</v>
      </c>
      <c r="W46" s="148">
        <v>188.17101700000001</v>
      </c>
      <c r="X46" s="148">
        <v>96.551191000000003</v>
      </c>
      <c r="Y46" s="148">
        <f t="shared" si="40"/>
        <v>174.30061899999998</v>
      </c>
      <c r="Z46" s="148">
        <v>270.85181</v>
      </c>
      <c r="AA46" s="148">
        <f t="shared" si="41"/>
        <v>271.9489487777779</v>
      </c>
      <c r="AB46" s="148">
        <v>542.8007587777779</v>
      </c>
      <c r="AC46" s="148">
        <f t="shared" si="42"/>
        <v>348.52334619057694</v>
      </c>
      <c r="AD46" s="148">
        <v>891.32410496835485</v>
      </c>
      <c r="AE46" s="148">
        <v>270</v>
      </c>
      <c r="AF46" s="148">
        <f t="shared" si="43"/>
        <v>425.74085553782231</v>
      </c>
      <c r="AG46" s="148">
        <v>695.74085553782231</v>
      </c>
      <c r="AH46" s="148">
        <f t="shared" si="44"/>
        <v>353.74872123397188</v>
      </c>
      <c r="AI46" s="148">
        <v>1049.4895767717942</v>
      </c>
      <c r="AJ46" s="148">
        <f t="shared" si="45"/>
        <v>286.52620822660992</v>
      </c>
      <c r="AK46" s="148">
        <v>1336.0157849984041</v>
      </c>
      <c r="AL46" s="148">
        <v>369.93558336111357</v>
      </c>
      <c r="AM46" s="148">
        <f t="shared" si="46"/>
        <v>31.801536999999996</v>
      </c>
      <c r="AN46" s="148">
        <v>401.73712036111357</v>
      </c>
      <c r="AO46" s="148">
        <f t="shared" si="47"/>
        <v>608.81633196899998</v>
      </c>
      <c r="AP46" s="148">
        <v>1010.5534523301135</v>
      </c>
      <c r="AQ46" s="148">
        <f t="shared" si="48"/>
        <v>361.61601599999972</v>
      </c>
      <c r="AR46" s="148">
        <v>1372.1694683301132</v>
      </c>
      <c r="AS46" s="347">
        <v>450.23838574325003</v>
      </c>
      <c r="AT46" s="268">
        <f t="shared" si="49"/>
        <v>0.21707239312458526</v>
      </c>
      <c r="AU46" s="26"/>
      <c r="AX46" s="27"/>
    </row>
    <row r="47" spans="1:50" s="68" customFormat="1" ht="15" customHeight="1" thickBot="1">
      <c r="A47" s="71"/>
      <c r="B47" s="44" t="s">
        <v>56</v>
      </c>
      <c r="C47" s="44"/>
      <c r="D47" s="149">
        <v>51374.921543459393</v>
      </c>
      <c r="E47" s="149">
        <v>55188.549262353423</v>
      </c>
      <c r="F47" s="149">
        <v>58518.328949922616</v>
      </c>
      <c r="G47" s="149">
        <v>58908.307312134355</v>
      </c>
      <c r="H47" s="149">
        <v>62178.583178080116</v>
      </c>
      <c r="I47" s="149">
        <v>62741.091782733929</v>
      </c>
      <c r="J47" s="149">
        <v>13078.332662530776</v>
      </c>
      <c r="K47" s="149">
        <f t="shared" si="34"/>
        <v>15554.007072730337</v>
      </c>
      <c r="L47" s="149">
        <v>28632.339735261114</v>
      </c>
      <c r="M47" s="149">
        <f t="shared" si="35"/>
        <v>15561.738066234684</v>
      </c>
      <c r="N47" s="149">
        <v>44194.077801495798</v>
      </c>
      <c r="O47" s="149">
        <f t="shared" si="36"/>
        <v>14702.013372190799</v>
      </c>
      <c r="P47" s="149">
        <v>58896.091173686596</v>
      </c>
      <c r="Q47" s="149">
        <v>16187.465752359061</v>
      </c>
      <c r="R47" s="149">
        <f t="shared" si="37"/>
        <v>16442.093870530636</v>
      </c>
      <c r="S47" s="149">
        <v>32629.559622889697</v>
      </c>
      <c r="T47" s="149">
        <f t="shared" si="38"/>
        <v>15365.716056060483</v>
      </c>
      <c r="U47" s="149">
        <v>47995.27567895018</v>
      </c>
      <c r="V47" s="149">
        <f t="shared" si="39"/>
        <v>15435.644076543525</v>
      </c>
      <c r="W47" s="149">
        <v>63430.919755493705</v>
      </c>
      <c r="X47" s="149">
        <v>14429.912185620877</v>
      </c>
      <c r="Y47" s="149">
        <f t="shared" si="40"/>
        <v>17017.157475458178</v>
      </c>
      <c r="Z47" s="149">
        <v>31447.069661079055</v>
      </c>
      <c r="AA47" s="149">
        <f t="shared" si="41"/>
        <v>16067.503959608301</v>
      </c>
      <c r="AB47" s="149">
        <v>47514.573620687355</v>
      </c>
      <c r="AC47" s="149">
        <f t="shared" si="42"/>
        <v>16157.692569814681</v>
      </c>
      <c r="AD47" s="149">
        <v>63672.266190502036</v>
      </c>
      <c r="AE47" s="149">
        <v>17116.447213095998</v>
      </c>
      <c r="AF47" s="149">
        <f t="shared" si="43"/>
        <v>16995.27797690437</v>
      </c>
      <c r="AG47" s="149">
        <v>34111.725190000368</v>
      </c>
      <c r="AH47" s="149">
        <f t="shared" si="44"/>
        <v>16332.259426527889</v>
      </c>
      <c r="AI47" s="149">
        <v>50443.984616528258</v>
      </c>
      <c r="AJ47" s="149">
        <f t="shared" si="45"/>
        <v>16679.599139205784</v>
      </c>
      <c r="AK47" s="149">
        <v>67123.583755734042</v>
      </c>
      <c r="AL47" s="149">
        <v>15382.59219439496</v>
      </c>
      <c r="AM47" s="149">
        <f t="shared" si="46"/>
        <v>14540.504825471178</v>
      </c>
      <c r="AN47" s="149">
        <v>29923.097019866138</v>
      </c>
      <c r="AO47" s="149">
        <f t="shared" si="47"/>
        <v>16355.852565781126</v>
      </c>
      <c r="AP47" s="149">
        <v>46278.949585647264</v>
      </c>
      <c r="AQ47" s="149">
        <f t="shared" si="48"/>
        <v>15523.200754193895</v>
      </c>
      <c r="AR47" s="149">
        <v>61802.150339841159</v>
      </c>
      <c r="AS47" s="348">
        <v>14693.878264069004</v>
      </c>
      <c r="AT47" s="160">
        <f t="shared" si="49"/>
        <v>-4.4772293357481452E-2</v>
      </c>
      <c r="AU47" s="60"/>
      <c r="AX47" s="30"/>
    </row>
    <row r="48" spans="1:50">
      <c r="G48" s="146"/>
      <c r="H48" s="146"/>
      <c r="J48" s="146"/>
      <c r="K48" s="146"/>
      <c r="L48" s="146"/>
      <c r="M48" s="146"/>
      <c r="N48" s="146"/>
      <c r="O48" s="271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337"/>
      <c r="AX48" s="34"/>
    </row>
    <row r="49" spans="7:50">
      <c r="G49" s="146"/>
      <c r="H49" s="146"/>
      <c r="J49" s="146"/>
      <c r="K49" s="146"/>
      <c r="L49" s="146"/>
      <c r="M49" s="146"/>
      <c r="N49" s="146"/>
      <c r="O49" s="271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337"/>
      <c r="AX49" s="35"/>
    </row>
    <row r="50" spans="7:50">
      <c r="G50" s="146"/>
      <c r="H50" s="146"/>
      <c r="J50" s="146"/>
      <c r="K50" s="146"/>
      <c r="L50" s="146"/>
      <c r="M50" s="146"/>
      <c r="N50" s="146"/>
      <c r="O50" s="271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337"/>
      <c r="AX50" s="31"/>
    </row>
    <row r="51" spans="7:50">
      <c r="G51" s="146"/>
      <c r="H51" s="146"/>
      <c r="J51" s="146"/>
      <c r="K51" s="146"/>
      <c r="L51" s="146"/>
      <c r="M51" s="146"/>
      <c r="N51" s="146"/>
      <c r="O51" s="271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337"/>
      <c r="AX51" s="35"/>
    </row>
    <row r="52" spans="7:50">
      <c r="G52" s="146"/>
      <c r="H52" s="146"/>
      <c r="J52" s="146"/>
      <c r="K52" s="146"/>
      <c r="L52" s="146"/>
      <c r="M52" s="146"/>
      <c r="N52" s="146"/>
      <c r="O52" s="271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337"/>
      <c r="AX52" s="31"/>
    </row>
    <row r="53" spans="7:50">
      <c r="G53" s="146"/>
      <c r="H53" s="146"/>
      <c r="J53" s="146"/>
      <c r="K53" s="146"/>
      <c r="L53" s="146"/>
      <c r="M53" s="146"/>
      <c r="N53" s="146"/>
      <c r="O53" s="271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337"/>
      <c r="AX53" s="35"/>
    </row>
    <row r="54" spans="7:50">
      <c r="G54" s="146"/>
      <c r="H54" s="146"/>
      <c r="J54" s="146"/>
      <c r="K54" s="146"/>
      <c r="L54" s="146"/>
      <c r="M54" s="146"/>
      <c r="N54" s="146"/>
      <c r="O54" s="271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337"/>
      <c r="AX54" s="31"/>
    </row>
    <row r="55" spans="7:50">
      <c r="G55" s="146"/>
      <c r="H55" s="146"/>
      <c r="J55" s="146"/>
      <c r="K55" s="146"/>
      <c r="L55" s="146"/>
      <c r="M55" s="146"/>
      <c r="N55" s="146"/>
      <c r="O55" s="271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337"/>
      <c r="AX55" s="35"/>
    </row>
    <row r="56" spans="7:50">
      <c r="G56" s="146"/>
      <c r="H56" s="146"/>
      <c r="J56" s="146"/>
      <c r="K56" s="146"/>
      <c r="L56" s="146"/>
      <c r="M56" s="146"/>
      <c r="N56" s="146"/>
      <c r="O56" s="271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337"/>
      <c r="AX56" s="31"/>
    </row>
    <row r="57" spans="7:50">
      <c r="G57" s="146"/>
      <c r="H57" s="146"/>
      <c r="J57" s="146"/>
      <c r="K57" s="146"/>
      <c r="L57" s="146"/>
      <c r="M57" s="146"/>
      <c r="N57" s="146"/>
      <c r="O57" s="271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337"/>
      <c r="AX57" s="35"/>
    </row>
    <row r="58" spans="7:50" ht="36" customHeight="1">
      <c r="G58" s="146"/>
      <c r="H58" s="146"/>
      <c r="J58" s="146"/>
      <c r="K58" s="146"/>
      <c r="L58" s="146"/>
      <c r="M58" s="146"/>
      <c r="N58" s="146"/>
      <c r="O58" s="271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337"/>
      <c r="AX58" s="31"/>
    </row>
    <row r="59" spans="7:50">
      <c r="G59" s="146"/>
      <c r="H59" s="146"/>
      <c r="J59" s="146"/>
      <c r="K59" s="146"/>
      <c r="L59" s="146"/>
      <c r="M59" s="146"/>
      <c r="N59" s="146"/>
      <c r="O59" s="271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337"/>
      <c r="AX59" s="35"/>
    </row>
    <row r="60" spans="7:50">
      <c r="G60" s="146"/>
      <c r="H60" s="146"/>
      <c r="J60" s="146"/>
      <c r="K60" s="146"/>
      <c r="L60" s="146"/>
      <c r="M60" s="146"/>
      <c r="N60" s="146"/>
      <c r="O60" s="271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337"/>
      <c r="AX60" s="31"/>
    </row>
    <row r="61" spans="7:50">
      <c r="G61" s="146"/>
      <c r="H61" s="146"/>
      <c r="J61" s="146"/>
      <c r="K61" s="146"/>
      <c r="L61" s="146"/>
      <c r="M61" s="146"/>
      <c r="N61" s="146"/>
      <c r="O61" s="271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337"/>
      <c r="AX61" s="35"/>
    </row>
    <row r="62" spans="7:50">
      <c r="G62" s="146"/>
      <c r="H62" s="146"/>
      <c r="J62" s="146"/>
      <c r="K62" s="146"/>
      <c r="L62" s="146"/>
      <c r="M62" s="146"/>
      <c r="N62" s="146"/>
      <c r="O62" s="271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337"/>
      <c r="AX62" s="31"/>
    </row>
    <row r="63" spans="7:50">
      <c r="G63" s="146"/>
      <c r="H63" s="146"/>
      <c r="J63" s="146"/>
      <c r="K63" s="146"/>
      <c r="L63" s="146"/>
      <c r="M63" s="146"/>
      <c r="N63" s="146"/>
      <c r="O63" s="271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337"/>
      <c r="AX63" s="35"/>
    </row>
    <row r="64" spans="7:50">
      <c r="G64" s="146"/>
      <c r="H64" s="146"/>
      <c r="J64" s="146"/>
      <c r="K64" s="146"/>
      <c r="L64" s="146"/>
      <c r="M64" s="146"/>
      <c r="N64" s="146"/>
      <c r="O64" s="271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337"/>
      <c r="AX64" s="31"/>
    </row>
    <row r="65" spans="7:50">
      <c r="G65" s="146"/>
      <c r="H65" s="146"/>
      <c r="J65" s="146"/>
      <c r="K65" s="146"/>
      <c r="L65" s="146"/>
      <c r="M65" s="146"/>
      <c r="N65" s="146"/>
      <c r="O65" s="271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337"/>
      <c r="AX65" s="35"/>
    </row>
    <row r="66" spans="7:50">
      <c r="G66" s="146"/>
      <c r="H66" s="146"/>
      <c r="J66" s="146"/>
      <c r="K66" s="146"/>
      <c r="L66" s="146"/>
      <c r="M66" s="146"/>
      <c r="N66" s="146"/>
      <c r="O66" s="271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337"/>
      <c r="AX66" s="31"/>
    </row>
    <row r="67" spans="7:50">
      <c r="G67" s="146"/>
      <c r="H67" s="146"/>
      <c r="J67" s="146"/>
      <c r="K67" s="146"/>
      <c r="L67" s="146"/>
      <c r="M67" s="146"/>
      <c r="N67" s="146"/>
      <c r="O67" s="271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337"/>
      <c r="AX67" s="35"/>
    </row>
    <row r="68" spans="7:50">
      <c r="G68" s="146"/>
      <c r="H68" s="146"/>
      <c r="J68" s="146"/>
      <c r="K68" s="146"/>
      <c r="L68" s="146"/>
      <c r="M68" s="146"/>
      <c r="N68" s="146"/>
      <c r="O68" s="271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337"/>
      <c r="AX68" s="31"/>
    </row>
    <row r="69" spans="7:50">
      <c r="G69" s="146"/>
      <c r="H69" s="146"/>
      <c r="J69" s="146"/>
      <c r="K69" s="146"/>
      <c r="L69" s="146"/>
      <c r="M69" s="146"/>
      <c r="N69" s="146"/>
      <c r="O69" s="271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337"/>
      <c r="AX69" s="35"/>
    </row>
    <row r="70" spans="7:50">
      <c r="G70" s="146"/>
      <c r="H70" s="146"/>
      <c r="J70" s="146"/>
      <c r="K70" s="146"/>
      <c r="L70" s="146"/>
      <c r="M70" s="146"/>
      <c r="N70" s="146"/>
      <c r="O70" s="271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337"/>
      <c r="AX70" s="31"/>
    </row>
    <row r="71" spans="7:50">
      <c r="G71" s="146"/>
      <c r="H71" s="146"/>
      <c r="J71" s="146"/>
      <c r="K71" s="146"/>
      <c r="L71" s="146"/>
      <c r="M71" s="146"/>
      <c r="N71" s="146"/>
      <c r="O71" s="271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337"/>
      <c r="AX71" s="35"/>
    </row>
    <row r="72" spans="7:50">
      <c r="G72" s="146"/>
      <c r="H72" s="146"/>
      <c r="J72" s="146"/>
      <c r="K72" s="146"/>
      <c r="L72" s="146"/>
      <c r="M72" s="146"/>
      <c r="N72" s="146"/>
      <c r="O72" s="271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337"/>
      <c r="AX72" s="31"/>
    </row>
    <row r="73" spans="7:50">
      <c r="G73" s="146"/>
      <c r="H73" s="146"/>
      <c r="J73" s="146"/>
      <c r="K73" s="146"/>
      <c r="L73" s="146"/>
      <c r="M73" s="146"/>
      <c r="N73" s="146"/>
      <c r="O73" s="271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337"/>
      <c r="AX73" s="35"/>
    </row>
    <row r="74" spans="7:50">
      <c r="G74" s="146"/>
      <c r="H74" s="146"/>
      <c r="J74" s="146"/>
      <c r="K74" s="146"/>
      <c r="L74" s="146"/>
      <c r="M74" s="146"/>
      <c r="N74" s="146"/>
      <c r="O74" s="271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337"/>
      <c r="AX74" s="31"/>
    </row>
    <row r="75" spans="7:50">
      <c r="G75" s="146"/>
      <c r="H75" s="146"/>
      <c r="J75" s="146"/>
      <c r="K75" s="146"/>
      <c r="L75" s="146"/>
      <c r="M75" s="146"/>
      <c r="N75" s="146"/>
      <c r="O75" s="271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337"/>
      <c r="AX75" s="35"/>
    </row>
    <row r="76" spans="7:50">
      <c r="G76" s="146"/>
      <c r="H76" s="146"/>
      <c r="J76" s="146"/>
      <c r="K76" s="146"/>
      <c r="L76" s="146"/>
      <c r="M76" s="146"/>
      <c r="N76" s="146"/>
      <c r="O76" s="271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337"/>
      <c r="AX76" s="31"/>
    </row>
    <row r="77" spans="7:50">
      <c r="G77" s="146"/>
      <c r="H77" s="146"/>
      <c r="J77" s="146"/>
      <c r="K77" s="146"/>
      <c r="L77" s="146"/>
      <c r="M77" s="146"/>
      <c r="N77" s="146"/>
      <c r="O77" s="271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337"/>
      <c r="AX77" s="35"/>
    </row>
    <row r="78" spans="7:50">
      <c r="G78" s="146"/>
      <c r="H78" s="146"/>
      <c r="J78" s="146"/>
      <c r="K78" s="146"/>
      <c r="L78" s="146"/>
      <c r="M78" s="146"/>
      <c r="N78" s="146"/>
      <c r="O78" s="271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337"/>
      <c r="AX78" s="31"/>
    </row>
    <row r="79" spans="7:50">
      <c r="G79" s="146"/>
      <c r="H79" s="146"/>
      <c r="J79" s="146"/>
      <c r="K79" s="146"/>
      <c r="L79" s="146"/>
      <c r="M79" s="146"/>
      <c r="N79" s="146"/>
      <c r="O79" s="271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337"/>
      <c r="AX79" s="35"/>
    </row>
    <row r="80" spans="7:50">
      <c r="G80" s="146"/>
      <c r="H80" s="146"/>
      <c r="J80" s="146"/>
      <c r="K80" s="146"/>
      <c r="L80" s="146"/>
      <c r="M80" s="146"/>
      <c r="N80" s="146"/>
      <c r="O80" s="271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337"/>
      <c r="AX80" s="31"/>
    </row>
    <row r="81" spans="7:50">
      <c r="G81" s="146"/>
      <c r="H81" s="146"/>
      <c r="J81" s="146"/>
      <c r="K81" s="146"/>
      <c r="L81" s="146"/>
      <c r="M81" s="146"/>
      <c r="N81" s="146"/>
      <c r="O81" s="271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337"/>
      <c r="AX81" s="35"/>
    </row>
    <row r="82" spans="7:50">
      <c r="G82" s="146"/>
      <c r="H82" s="146"/>
      <c r="J82" s="146"/>
      <c r="K82" s="146"/>
      <c r="L82" s="146"/>
      <c r="M82" s="146"/>
      <c r="N82" s="146"/>
      <c r="O82" s="271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337"/>
      <c r="AX82" s="31"/>
    </row>
    <row r="83" spans="7:50">
      <c r="G83" s="146"/>
      <c r="H83" s="146"/>
      <c r="J83" s="146"/>
      <c r="K83" s="146"/>
      <c r="L83" s="146"/>
      <c r="M83" s="146"/>
      <c r="N83" s="146"/>
      <c r="O83" s="271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337"/>
      <c r="AX83" s="35"/>
    </row>
    <row r="84" spans="7:50" ht="27" customHeight="1">
      <c r="G84" s="146"/>
      <c r="H84" s="146"/>
      <c r="J84" s="146"/>
      <c r="K84" s="146"/>
      <c r="L84" s="146"/>
      <c r="M84" s="146"/>
      <c r="N84" s="146"/>
      <c r="O84" s="271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337"/>
      <c r="AX84" s="31"/>
    </row>
    <row r="85" spans="7:50">
      <c r="G85" s="146"/>
      <c r="H85" s="146"/>
      <c r="J85" s="146"/>
      <c r="K85" s="146"/>
      <c r="L85" s="146"/>
      <c r="M85" s="146"/>
      <c r="N85" s="146"/>
      <c r="O85" s="271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337"/>
      <c r="AX85" s="35"/>
    </row>
    <row r="86" spans="7:50">
      <c r="G86" s="146"/>
      <c r="H86" s="146"/>
      <c r="J86" s="146"/>
      <c r="K86" s="146"/>
      <c r="L86" s="146"/>
      <c r="M86" s="146"/>
      <c r="N86" s="146"/>
      <c r="O86" s="271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400"/>
      <c r="AM86" s="400"/>
      <c r="AN86" s="400"/>
      <c r="AO86" s="400"/>
      <c r="AP86" s="400"/>
      <c r="AQ86" s="400"/>
      <c r="AR86" s="400"/>
      <c r="AS86" s="423"/>
      <c r="AX86" s="31"/>
    </row>
    <row r="87" spans="7:50">
      <c r="AL87" s="400"/>
      <c r="AM87" s="400"/>
      <c r="AN87" s="400"/>
      <c r="AO87" s="400"/>
      <c r="AP87" s="400"/>
      <c r="AQ87" s="400"/>
      <c r="AR87" s="400"/>
      <c r="AS87" s="423"/>
      <c r="AX87" s="35"/>
    </row>
    <row r="88" spans="7:50">
      <c r="AL88" s="400"/>
      <c r="AM88" s="400"/>
      <c r="AN88" s="400"/>
      <c r="AO88" s="400"/>
      <c r="AP88" s="400"/>
      <c r="AQ88" s="400"/>
      <c r="AR88" s="400"/>
      <c r="AS88" s="423"/>
      <c r="AX88" s="31"/>
    </row>
    <row r="89" spans="7:50">
      <c r="AL89" s="400"/>
      <c r="AM89" s="400"/>
      <c r="AN89" s="400"/>
      <c r="AO89" s="400"/>
      <c r="AP89" s="400"/>
      <c r="AQ89" s="400"/>
      <c r="AR89" s="400"/>
      <c r="AS89" s="423"/>
      <c r="AX89" s="35"/>
    </row>
    <row r="90" spans="7:50">
      <c r="AL90" s="400"/>
      <c r="AM90" s="400"/>
      <c r="AN90" s="400"/>
      <c r="AO90" s="400"/>
      <c r="AP90" s="400"/>
      <c r="AQ90" s="400"/>
      <c r="AR90" s="400"/>
      <c r="AS90" s="423"/>
      <c r="AX90" s="31"/>
    </row>
    <row r="91" spans="7:50">
      <c r="AL91" s="400"/>
      <c r="AM91" s="400"/>
      <c r="AN91" s="400"/>
      <c r="AO91" s="400"/>
      <c r="AP91" s="400"/>
      <c r="AQ91" s="400"/>
      <c r="AR91" s="400"/>
      <c r="AS91" s="423"/>
      <c r="AX91" s="35"/>
    </row>
    <row r="92" spans="7:50">
      <c r="AL92" s="400"/>
      <c r="AM92" s="400"/>
      <c r="AN92" s="400"/>
      <c r="AO92" s="400"/>
      <c r="AP92" s="400"/>
      <c r="AQ92" s="400"/>
      <c r="AR92" s="400"/>
      <c r="AS92" s="423"/>
      <c r="AX92" s="31"/>
    </row>
    <row r="93" spans="7:50">
      <c r="AL93" s="400"/>
      <c r="AM93" s="400"/>
      <c r="AN93" s="400"/>
      <c r="AO93" s="400"/>
      <c r="AP93" s="400"/>
      <c r="AQ93" s="400"/>
      <c r="AR93" s="400"/>
      <c r="AS93" s="423"/>
      <c r="AX93" s="35"/>
    </row>
    <row r="94" spans="7:50">
      <c r="AL94" s="400"/>
      <c r="AM94" s="400"/>
      <c r="AN94" s="400"/>
      <c r="AO94" s="400"/>
      <c r="AP94" s="400"/>
      <c r="AQ94" s="400"/>
      <c r="AR94" s="400"/>
      <c r="AS94" s="423"/>
      <c r="AX94" s="31"/>
    </row>
    <row r="95" spans="7:50">
      <c r="AL95" s="400"/>
      <c r="AM95" s="400"/>
      <c r="AN95" s="400"/>
      <c r="AO95" s="400"/>
      <c r="AP95" s="400"/>
      <c r="AQ95" s="400"/>
      <c r="AR95" s="400"/>
      <c r="AS95" s="423"/>
      <c r="AX95" s="35"/>
    </row>
    <row r="96" spans="7:50">
      <c r="AL96" s="400"/>
      <c r="AM96" s="400"/>
      <c r="AN96" s="400"/>
      <c r="AO96" s="400"/>
      <c r="AP96" s="400"/>
      <c r="AQ96" s="400"/>
      <c r="AR96" s="400"/>
      <c r="AS96" s="423"/>
      <c r="AX96" s="31"/>
    </row>
    <row r="97" spans="38:50">
      <c r="AL97" s="400"/>
      <c r="AM97" s="400"/>
      <c r="AN97" s="400"/>
      <c r="AO97" s="400"/>
      <c r="AP97" s="400"/>
      <c r="AQ97" s="400"/>
      <c r="AR97" s="400"/>
      <c r="AS97" s="423"/>
      <c r="AX97" s="35"/>
    </row>
    <row r="98" spans="38:50">
      <c r="AL98" s="400"/>
      <c r="AM98" s="400"/>
      <c r="AN98" s="400"/>
      <c r="AO98" s="400"/>
      <c r="AP98" s="400"/>
      <c r="AQ98" s="400"/>
      <c r="AR98" s="400"/>
      <c r="AS98" s="423"/>
      <c r="AX98" s="31"/>
    </row>
    <row r="99" spans="38:50">
      <c r="AL99" s="400"/>
      <c r="AM99" s="400"/>
      <c r="AN99" s="400"/>
      <c r="AO99" s="400"/>
      <c r="AP99" s="400"/>
      <c r="AQ99" s="400"/>
      <c r="AR99" s="400"/>
      <c r="AS99" s="423"/>
      <c r="AX99" s="35"/>
    </row>
    <row r="100" spans="38:50">
      <c r="AL100" s="400"/>
      <c r="AM100" s="400"/>
      <c r="AN100" s="400"/>
      <c r="AO100" s="400"/>
      <c r="AP100" s="400"/>
      <c r="AQ100" s="400"/>
      <c r="AR100" s="400"/>
      <c r="AS100" s="423"/>
    </row>
    <row r="101" spans="38:50" ht="14.25" customHeight="1">
      <c r="AL101" s="400"/>
      <c r="AM101" s="400"/>
      <c r="AN101" s="400"/>
      <c r="AO101" s="400"/>
      <c r="AP101" s="400"/>
      <c r="AQ101" s="400"/>
      <c r="AR101" s="400"/>
      <c r="AS101" s="423"/>
    </row>
    <row r="102" spans="38:50">
      <c r="AL102" s="400"/>
      <c r="AM102" s="400"/>
      <c r="AN102" s="400"/>
      <c r="AO102" s="400"/>
      <c r="AP102" s="400"/>
      <c r="AQ102" s="400"/>
      <c r="AR102" s="400"/>
      <c r="AS102" s="423"/>
    </row>
    <row r="103" spans="38:50">
      <c r="AL103" s="400"/>
      <c r="AM103" s="400"/>
      <c r="AN103" s="400"/>
      <c r="AO103" s="400"/>
      <c r="AP103" s="400"/>
      <c r="AQ103" s="400"/>
      <c r="AR103" s="400"/>
      <c r="AS103" s="423"/>
    </row>
    <row r="104" spans="38:50">
      <c r="AL104" s="400"/>
      <c r="AM104" s="400"/>
      <c r="AN104" s="400"/>
      <c r="AO104" s="400"/>
      <c r="AP104" s="400"/>
      <c r="AQ104" s="400"/>
      <c r="AR104" s="400"/>
      <c r="AS104" s="423"/>
    </row>
    <row r="105" spans="38:50">
      <c r="AL105" s="400"/>
      <c r="AM105" s="400"/>
      <c r="AN105" s="400"/>
      <c r="AO105" s="400"/>
      <c r="AP105" s="400"/>
      <c r="AQ105" s="400"/>
      <c r="AR105" s="400"/>
      <c r="AS105" s="423"/>
    </row>
    <row r="106" spans="38:50">
      <c r="AL106" s="400"/>
      <c r="AM106" s="400"/>
      <c r="AN106" s="400"/>
      <c r="AO106" s="400"/>
      <c r="AP106" s="400"/>
      <c r="AQ106" s="400"/>
      <c r="AR106" s="400"/>
      <c r="AS106" s="423"/>
    </row>
    <row r="107" spans="38:50">
      <c r="AL107" s="400"/>
      <c r="AM107" s="400"/>
      <c r="AN107" s="400"/>
      <c r="AO107" s="400"/>
      <c r="AP107" s="400"/>
      <c r="AQ107" s="400"/>
      <c r="AR107" s="400"/>
      <c r="AS107" s="423"/>
    </row>
    <row r="108" spans="38:50">
      <c r="AL108" s="400"/>
      <c r="AM108" s="400"/>
      <c r="AN108" s="400"/>
      <c r="AO108" s="400"/>
      <c r="AP108" s="400"/>
      <c r="AQ108" s="400"/>
      <c r="AR108" s="400"/>
      <c r="AS108" s="423"/>
    </row>
    <row r="109" spans="38:50">
      <c r="AL109" s="400"/>
      <c r="AM109" s="400"/>
      <c r="AN109" s="400"/>
      <c r="AO109" s="400"/>
      <c r="AP109" s="400"/>
      <c r="AQ109" s="400"/>
      <c r="AR109" s="400"/>
      <c r="AS109" s="423"/>
    </row>
    <row r="110" spans="38:50">
      <c r="AL110" s="400"/>
      <c r="AM110" s="400"/>
      <c r="AN110" s="400"/>
      <c r="AO110" s="400"/>
      <c r="AP110" s="400"/>
      <c r="AQ110" s="400"/>
      <c r="AR110" s="400"/>
      <c r="AS110" s="423"/>
    </row>
    <row r="111" spans="38:50">
      <c r="AL111" s="400"/>
      <c r="AM111" s="400"/>
      <c r="AN111" s="400"/>
      <c r="AO111" s="400"/>
      <c r="AP111" s="400"/>
      <c r="AQ111" s="400"/>
      <c r="AR111" s="400"/>
      <c r="AS111" s="423"/>
    </row>
    <row r="112" spans="38:50">
      <c r="AL112" s="400"/>
      <c r="AM112" s="400"/>
      <c r="AN112" s="400"/>
      <c r="AO112" s="400"/>
      <c r="AP112" s="400"/>
      <c r="AQ112" s="400"/>
      <c r="AR112" s="400"/>
      <c r="AS112" s="423"/>
    </row>
    <row r="113" spans="38:45">
      <c r="AL113" s="400"/>
      <c r="AM113" s="400"/>
      <c r="AN113" s="400"/>
      <c r="AO113" s="400"/>
      <c r="AP113" s="400"/>
      <c r="AQ113" s="400"/>
      <c r="AR113" s="400"/>
      <c r="AS113" s="423"/>
    </row>
    <row r="114" spans="38:45">
      <c r="AL114" s="400"/>
      <c r="AM114" s="400"/>
      <c r="AN114" s="400"/>
      <c r="AO114" s="400"/>
      <c r="AP114" s="400"/>
      <c r="AQ114" s="400"/>
      <c r="AR114" s="400"/>
      <c r="AS114" s="423"/>
    </row>
    <row r="115" spans="38:45">
      <c r="AL115" s="400"/>
      <c r="AM115" s="400"/>
      <c r="AN115" s="400"/>
      <c r="AO115" s="400"/>
      <c r="AP115" s="400"/>
      <c r="AQ115" s="400"/>
      <c r="AR115" s="400"/>
      <c r="AS115" s="423"/>
    </row>
    <row r="116" spans="38:45">
      <c r="AL116" s="400"/>
      <c r="AM116" s="400"/>
      <c r="AN116" s="400"/>
      <c r="AO116" s="400"/>
      <c r="AP116" s="400"/>
      <c r="AQ116" s="400"/>
      <c r="AR116" s="400"/>
      <c r="AS116" s="423"/>
    </row>
    <row r="117" spans="38:45">
      <c r="AL117" s="400"/>
      <c r="AM117" s="400"/>
      <c r="AN117" s="400"/>
      <c r="AO117" s="400"/>
      <c r="AP117" s="400"/>
      <c r="AQ117" s="400"/>
      <c r="AR117" s="400"/>
      <c r="AS117" s="423"/>
    </row>
    <row r="118" spans="38:45">
      <c r="AL118" s="400"/>
      <c r="AM118" s="400"/>
      <c r="AN118" s="400"/>
      <c r="AO118" s="400"/>
      <c r="AP118" s="400"/>
      <c r="AQ118" s="400"/>
      <c r="AR118" s="400"/>
      <c r="AS118" s="423"/>
    </row>
    <row r="119" spans="38:45">
      <c r="AL119" s="400"/>
      <c r="AM119" s="400"/>
      <c r="AN119" s="400"/>
      <c r="AO119" s="400"/>
      <c r="AP119" s="400"/>
      <c r="AQ119" s="400"/>
      <c r="AR119" s="400"/>
      <c r="AS119" s="423"/>
    </row>
    <row r="120" spans="38:45">
      <c r="AL120" s="400"/>
      <c r="AM120" s="400"/>
      <c r="AN120" s="400"/>
      <c r="AO120" s="400"/>
      <c r="AP120" s="400"/>
      <c r="AQ120" s="400"/>
      <c r="AR120" s="400"/>
      <c r="AS120" s="423"/>
    </row>
    <row r="121" spans="38:45">
      <c r="AL121" s="400"/>
      <c r="AM121" s="400"/>
      <c r="AN121" s="400"/>
      <c r="AO121" s="400"/>
      <c r="AP121" s="400"/>
      <c r="AQ121" s="400"/>
      <c r="AR121" s="400"/>
      <c r="AS121" s="423"/>
    </row>
    <row r="122" spans="38:45">
      <c r="AL122" s="400"/>
      <c r="AM122" s="400"/>
      <c r="AN122" s="400"/>
      <c r="AO122" s="400"/>
      <c r="AP122" s="400"/>
      <c r="AQ122" s="400"/>
      <c r="AR122" s="400"/>
      <c r="AS122" s="423"/>
    </row>
    <row r="123" spans="38:45">
      <c r="AL123" s="400"/>
      <c r="AM123" s="400"/>
      <c r="AN123" s="400"/>
      <c r="AO123" s="400"/>
      <c r="AP123" s="400"/>
      <c r="AQ123" s="400"/>
      <c r="AR123" s="400"/>
      <c r="AS123" s="423"/>
    </row>
    <row r="124" spans="38:45">
      <c r="AL124" s="400"/>
      <c r="AM124" s="400"/>
      <c r="AN124" s="400"/>
      <c r="AO124" s="400"/>
      <c r="AP124" s="400"/>
      <c r="AQ124" s="400"/>
      <c r="AR124" s="400"/>
      <c r="AS124" s="423"/>
    </row>
    <row r="125" spans="38:45">
      <c r="AL125" s="400"/>
      <c r="AM125" s="400"/>
      <c r="AN125" s="400"/>
      <c r="AO125" s="400"/>
      <c r="AP125" s="400"/>
      <c r="AQ125" s="400"/>
      <c r="AR125" s="400"/>
      <c r="AS125" s="423"/>
    </row>
    <row r="126" spans="38:45">
      <c r="AL126" s="400"/>
      <c r="AM126" s="400"/>
      <c r="AN126" s="400"/>
      <c r="AO126" s="400"/>
      <c r="AP126" s="400"/>
      <c r="AQ126" s="400"/>
      <c r="AR126" s="400"/>
      <c r="AS126" s="423"/>
    </row>
    <row r="127" spans="38:45">
      <c r="AL127" s="400"/>
      <c r="AM127" s="400"/>
      <c r="AN127" s="400"/>
      <c r="AO127" s="400"/>
      <c r="AP127" s="400"/>
      <c r="AQ127" s="400"/>
      <c r="AR127" s="400"/>
      <c r="AS127" s="423"/>
    </row>
    <row r="128" spans="38:45">
      <c r="AL128" s="400"/>
      <c r="AM128" s="400"/>
      <c r="AN128" s="400"/>
      <c r="AO128" s="400"/>
      <c r="AP128" s="400"/>
      <c r="AQ128" s="400"/>
      <c r="AR128" s="400"/>
      <c r="AS128" s="423"/>
    </row>
    <row r="129" spans="38:45">
      <c r="AL129" s="400"/>
      <c r="AM129" s="400"/>
      <c r="AN129" s="400"/>
      <c r="AO129" s="400"/>
      <c r="AP129" s="400"/>
      <c r="AQ129" s="400"/>
      <c r="AR129" s="400"/>
      <c r="AS129" s="423"/>
    </row>
    <row r="130" spans="38:45">
      <c r="AL130" s="400"/>
      <c r="AM130" s="400"/>
      <c r="AN130" s="400"/>
      <c r="AO130" s="400"/>
      <c r="AP130" s="400"/>
      <c r="AQ130" s="400"/>
      <c r="AR130" s="400"/>
      <c r="AS130" s="423"/>
    </row>
    <row r="131" spans="38:45">
      <c r="AL131" s="400"/>
      <c r="AM131" s="400"/>
      <c r="AN131" s="400"/>
      <c r="AO131" s="400"/>
      <c r="AP131" s="400"/>
      <c r="AQ131" s="400"/>
      <c r="AR131" s="400"/>
      <c r="AS131" s="423"/>
    </row>
    <row r="132" spans="38:45">
      <c r="AL132" s="400"/>
      <c r="AM132" s="400"/>
      <c r="AN132" s="400"/>
      <c r="AO132" s="400"/>
      <c r="AP132" s="400"/>
      <c r="AQ132" s="400"/>
      <c r="AR132" s="400"/>
      <c r="AS132" s="423"/>
    </row>
    <row r="133" spans="38:45">
      <c r="AL133" s="400"/>
      <c r="AM133" s="400"/>
      <c r="AN133" s="400"/>
      <c r="AO133" s="400"/>
      <c r="AP133" s="400"/>
      <c r="AQ133" s="400"/>
      <c r="AR133" s="400"/>
      <c r="AS133" s="423"/>
    </row>
    <row r="134" spans="38:45">
      <c r="AL134" s="400"/>
      <c r="AM134" s="400"/>
      <c r="AN134" s="400"/>
      <c r="AO134" s="400"/>
      <c r="AP134" s="400"/>
      <c r="AQ134" s="400"/>
      <c r="AR134" s="400"/>
      <c r="AS134" s="423"/>
    </row>
    <row r="135" spans="38:45">
      <c r="AL135" s="400"/>
      <c r="AM135" s="400"/>
      <c r="AN135" s="400"/>
      <c r="AO135" s="400"/>
      <c r="AP135" s="400"/>
      <c r="AQ135" s="400"/>
      <c r="AR135" s="400"/>
      <c r="AS135" s="423"/>
    </row>
    <row r="136" spans="38:45">
      <c r="AL136" s="400"/>
      <c r="AM136" s="400"/>
      <c r="AN136" s="400"/>
      <c r="AO136" s="400"/>
      <c r="AP136" s="400"/>
      <c r="AQ136" s="400"/>
      <c r="AR136" s="400"/>
      <c r="AS136" s="423"/>
    </row>
    <row r="137" spans="38:45">
      <c r="AL137" s="400"/>
      <c r="AM137" s="400"/>
      <c r="AN137" s="400"/>
      <c r="AO137" s="400"/>
      <c r="AP137" s="400"/>
      <c r="AQ137" s="400"/>
      <c r="AR137" s="400"/>
      <c r="AS137" s="423"/>
    </row>
    <row r="138" spans="38:45">
      <c r="AL138" s="400"/>
      <c r="AM138" s="400"/>
      <c r="AN138" s="400"/>
      <c r="AO138" s="400"/>
      <c r="AP138" s="400"/>
      <c r="AQ138" s="400"/>
      <c r="AR138" s="400"/>
      <c r="AS138" s="423"/>
    </row>
    <row r="139" spans="38:45">
      <c r="AL139" s="400"/>
      <c r="AM139" s="400"/>
      <c r="AN139" s="400"/>
      <c r="AO139" s="400"/>
      <c r="AP139" s="400"/>
      <c r="AQ139" s="400"/>
      <c r="AR139" s="400"/>
      <c r="AS139" s="423"/>
    </row>
    <row r="140" spans="38:45">
      <c r="AL140" s="400"/>
      <c r="AM140" s="400"/>
      <c r="AN140" s="400"/>
      <c r="AO140" s="400"/>
      <c r="AP140" s="400"/>
      <c r="AQ140" s="400"/>
      <c r="AR140" s="400"/>
      <c r="AS140" s="423"/>
    </row>
    <row r="141" spans="38:45">
      <c r="AL141" s="400"/>
      <c r="AM141" s="400"/>
      <c r="AN141" s="400"/>
      <c r="AO141" s="400"/>
      <c r="AP141" s="400"/>
      <c r="AQ141" s="400"/>
      <c r="AR141" s="400"/>
      <c r="AS141" s="423"/>
    </row>
    <row r="142" spans="38:45">
      <c r="AL142" s="400"/>
      <c r="AM142" s="400"/>
      <c r="AN142" s="400"/>
      <c r="AO142" s="400"/>
      <c r="AP142" s="400"/>
      <c r="AQ142" s="400"/>
      <c r="AR142" s="400"/>
      <c r="AS142" s="423"/>
    </row>
    <row r="143" spans="38:45">
      <c r="AL143" s="400"/>
      <c r="AM143" s="400"/>
      <c r="AN143" s="400"/>
      <c r="AO143" s="400"/>
      <c r="AP143" s="400"/>
      <c r="AQ143" s="400"/>
      <c r="AR143" s="400"/>
      <c r="AS143" s="423"/>
    </row>
    <row r="144" spans="38:45">
      <c r="AL144" s="400"/>
      <c r="AM144" s="400"/>
      <c r="AN144" s="400"/>
      <c r="AO144" s="400"/>
      <c r="AP144" s="400"/>
      <c r="AQ144" s="400"/>
      <c r="AR144" s="400"/>
      <c r="AS144" s="423"/>
    </row>
    <row r="145" spans="38:45">
      <c r="AL145" s="400"/>
      <c r="AM145" s="400"/>
      <c r="AN145" s="400"/>
      <c r="AO145" s="400"/>
      <c r="AP145" s="400"/>
      <c r="AQ145" s="400"/>
      <c r="AR145" s="400"/>
      <c r="AS145" s="423"/>
    </row>
    <row r="146" spans="38:45">
      <c r="AL146" s="400"/>
      <c r="AM146" s="400"/>
      <c r="AN146" s="400"/>
      <c r="AO146" s="400"/>
      <c r="AP146" s="400"/>
      <c r="AQ146" s="400"/>
      <c r="AR146" s="400"/>
      <c r="AS146" s="423"/>
    </row>
    <row r="147" spans="38:45">
      <c r="AL147" s="400"/>
      <c r="AM147" s="400"/>
      <c r="AN147" s="400"/>
      <c r="AO147" s="400"/>
      <c r="AP147" s="400"/>
      <c r="AQ147" s="400"/>
      <c r="AR147" s="400"/>
      <c r="AS147" s="423"/>
    </row>
    <row r="148" spans="38:45">
      <c r="AL148" s="400"/>
      <c r="AM148" s="400"/>
      <c r="AN148" s="400"/>
      <c r="AO148" s="400"/>
      <c r="AP148" s="400"/>
      <c r="AQ148" s="400"/>
      <c r="AR148" s="400"/>
      <c r="AS148" s="423"/>
    </row>
    <row r="149" spans="38:45">
      <c r="AL149" s="400"/>
      <c r="AM149" s="400"/>
      <c r="AN149" s="400"/>
      <c r="AO149" s="400"/>
      <c r="AP149" s="400"/>
      <c r="AQ149" s="400"/>
      <c r="AR149" s="400"/>
      <c r="AS149" s="423"/>
    </row>
    <row r="150" spans="38:45">
      <c r="AL150" s="400"/>
      <c r="AM150" s="400"/>
      <c r="AN150" s="400"/>
      <c r="AO150" s="400"/>
      <c r="AP150" s="400"/>
      <c r="AQ150" s="400"/>
      <c r="AR150" s="400"/>
      <c r="AS150" s="423"/>
    </row>
    <row r="151" spans="38:45">
      <c r="AL151" s="400"/>
      <c r="AM151" s="400"/>
      <c r="AN151" s="400"/>
      <c r="AO151" s="400"/>
      <c r="AP151" s="400"/>
      <c r="AQ151" s="400"/>
      <c r="AR151" s="400"/>
      <c r="AS151" s="423"/>
    </row>
    <row r="152" spans="38:45">
      <c r="AL152" s="400"/>
      <c r="AM152" s="400"/>
      <c r="AN152" s="400"/>
      <c r="AO152" s="400"/>
      <c r="AP152" s="400"/>
      <c r="AQ152" s="400"/>
      <c r="AR152" s="400"/>
      <c r="AS152" s="423"/>
    </row>
    <row r="153" spans="38:45">
      <c r="AL153" s="400"/>
      <c r="AM153" s="400"/>
      <c r="AN153" s="400"/>
      <c r="AO153" s="400"/>
      <c r="AP153" s="400"/>
      <c r="AQ153" s="400"/>
      <c r="AR153" s="400"/>
      <c r="AS153" s="423"/>
    </row>
    <row r="154" spans="38:45">
      <c r="AL154" s="400"/>
      <c r="AM154" s="400"/>
      <c r="AN154" s="400"/>
      <c r="AO154" s="400"/>
      <c r="AP154" s="400"/>
      <c r="AQ154" s="400"/>
      <c r="AR154" s="400"/>
      <c r="AS154" s="423"/>
    </row>
    <row r="155" spans="38:45">
      <c r="AL155" s="400"/>
      <c r="AM155" s="400"/>
      <c r="AN155" s="400"/>
      <c r="AO155" s="400"/>
      <c r="AP155" s="400"/>
      <c r="AQ155" s="400"/>
      <c r="AR155" s="400"/>
      <c r="AS155" s="423"/>
    </row>
    <row r="156" spans="38:45">
      <c r="AL156" s="400"/>
      <c r="AM156" s="400"/>
      <c r="AN156" s="400"/>
      <c r="AO156" s="400"/>
      <c r="AP156" s="400"/>
      <c r="AQ156" s="400"/>
      <c r="AR156" s="400"/>
      <c r="AS156" s="423"/>
    </row>
    <row r="157" spans="38:45">
      <c r="AL157" s="400"/>
      <c r="AM157" s="400"/>
      <c r="AN157" s="400"/>
      <c r="AO157" s="400"/>
      <c r="AP157" s="400"/>
      <c r="AQ157" s="400"/>
      <c r="AR157" s="400"/>
      <c r="AS157" s="423"/>
    </row>
    <row r="158" spans="38:45">
      <c r="AL158" s="400"/>
      <c r="AM158" s="400"/>
      <c r="AN158" s="400"/>
      <c r="AO158" s="400"/>
      <c r="AP158" s="400"/>
      <c r="AQ158" s="400"/>
      <c r="AR158" s="400"/>
      <c r="AS158" s="423"/>
    </row>
    <row r="159" spans="38:45">
      <c r="AL159" s="400"/>
      <c r="AM159" s="400"/>
      <c r="AN159" s="400"/>
      <c r="AO159" s="400"/>
      <c r="AP159" s="400"/>
      <c r="AQ159" s="400"/>
      <c r="AR159" s="400"/>
      <c r="AS159" s="423"/>
    </row>
    <row r="160" spans="38:45">
      <c r="AL160" s="400"/>
      <c r="AM160" s="400"/>
      <c r="AN160" s="400"/>
      <c r="AO160" s="400"/>
      <c r="AP160" s="400"/>
      <c r="AQ160" s="400"/>
      <c r="AR160" s="400"/>
      <c r="AS160" s="423"/>
    </row>
    <row r="161" spans="38:45">
      <c r="AL161" s="400"/>
      <c r="AM161" s="400"/>
      <c r="AN161" s="400"/>
      <c r="AO161" s="400"/>
      <c r="AP161" s="400"/>
      <c r="AQ161" s="400"/>
      <c r="AR161" s="400"/>
      <c r="AS161" s="423"/>
    </row>
    <row r="162" spans="38:45">
      <c r="AL162" s="400"/>
      <c r="AM162" s="400"/>
      <c r="AN162" s="400"/>
      <c r="AO162" s="400"/>
      <c r="AP162" s="400"/>
      <c r="AQ162" s="400"/>
      <c r="AR162" s="400"/>
      <c r="AS162" s="423"/>
    </row>
    <row r="163" spans="38:45">
      <c r="AL163" s="400"/>
      <c r="AM163" s="400"/>
      <c r="AN163" s="400"/>
      <c r="AO163" s="400"/>
      <c r="AP163" s="400"/>
      <c r="AQ163" s="400"/>
      <c r="AR163" s="400"/>
      <c r="AS163" s="423"/>
    </row>
    <row r="164" spans="38:45">
      <c r="AL164" s="400"/>
      <c r="AM164" s="400"/>
      <c r="AN164" s="400"/>
      <c r="AO164" s="400"/>
      <c r="AP164" s="400"/>
      <c r="AQ164" s="400"/>
      <c r="AR164" s="400"/>
      <c r="AS164" s="423"/>
    </row>
    <row r="165" spans="38:45">
      <c r="AL165" s="400"/>
      <c r="AM165" s="400"/>
      <c r="AN165" s="400"/>
      <c r="AO165" s="400"/>
      <c r="AP165" s="400"/>
      <c r="AQ165" s="400"/>
      <c r="AR165" s="400"/>
      <c r="AS165" s="423"/>
    </row>
    <row r="166" spans="38:45">
      <c r="AL166" s="400"/>
      <c r="AM166" s="400"/>
      <c r="AN166" s="400"/>
      <c r="AO166" s="400"/>
      <c r="AP166" s="400"/>
      <c r="AQ166" s="400"/>
      <c r="AR166" s="400"/>
      <c r="AS166" s="423"/>
    </row>
    <row r="167" spans="38:45">
      <c r="AL167" s="400"/>
      <c r="AM167" s="400"/>
      <c r="AN167" s="400"/>
      <c r="AO167" s="400"/>
      <c r="AP167" s="400"/>
      <c r="AQ167" s="400"/>
      <c r="AR167" s="400"/>
      <c r="AS167" s="423"/>
    </row>
    <row r="168" spans="38:45">
      <c r="AL168" s="400"/>
      <c r="AM168" s="400"/>
      <c r="AN168" s="400"/>
      <c r="AO168" s="400"/>
      <c r="AP168" s="400"/>
      <c r="AQ168" s="400"/>
      <c r="AR168" s="400"/>
      <c r="AS168" s="423"/>
    </row>
    <row r="169" spans="38:45">
      <c r="AL169" s="400"/>
      <c r="AM169" s="400"/>
      <c r="AN169" s="400"/>
      <c r="AO169" s="400"/>
      <c r="AP169" s="400"/>
      <c r="AQ169" s="400"/>
      <c r="AR169" s="400"/>
      <c r="AS169" s="423"/>
    </row>
    <row r="170" spans="38:45">
      <c r="AL170" s="400"/>
      <c r="AM170" s="400"/>
      <c r="AN170" s="400"/>
      <c r="AO170" s="400"/>
      <c r="AP170" s="400"/>
      <c r="AQ170" s="400"/>
      <c r="AR170" s="400"/>
      <c r="AS170" s="423"/>
    </row>
    <row r="171" spans="38:45">
      <c r="AL171" s="400"/>
      <c r="AM171" s="400"/>
      <c r="AN171" s="400"/>
      <c r="AO171" s="400"/>
      <c r="AP171" s="400"/>
      <c r="AQ171" s="400"/>
      <c r="AR171" s="400"/>
      <c r="AS171" s="423"/>
    </row>
    <row r="172" spans="38:45">
      <c r="AL172" s="400"/>
      <c r="AM172" s="400"/>
      <c r="AN172" s="400"/>
      <c r="AO172" s="400"/>
      <c r="AP172" s="400"/>
      <c r="AQ172" s="400"/>
      <c r="AR172" s="400"/>
      <c r="AS172" s="423"/>
    </row>
    <row r="173" spans="38:45" ht="51" customHeight="1">
      <c r="AL173" s="400"/>
      <c r="AM173" s="400"/>
      <c r="AN173" s="400"/>
      <c r="AO173" s="400"/>
      <c r="AP173" s="400"/>
      <c r="AQ173" s="400"/>
      <c r="AR173" s="400"/>
      <c r="AS173" s="423"/>
    </row>
    <row r="174" spans="38:45">
      <c r="AL174" s="400"/>
      <c r="AM174" s="400"/>
      <c r="AN174" s="400"/>
      <c r="AO174" s="400"/>
      <c r="AP174" s="400"/>
      <c r="AQ174" s="400"/>
      <c r="AR174" s="400"/>
      <c r="AS174" s="423"/>
    </row>
    <row r="175" spans="38:45">
      <c r="AL175" s="400"/>
      <c r="AM175" s="400"/>
      <c r="AN175" s="400"/>
      <c r="AO175" s="400"/>
      <c r="AP175" s="400"/>
      <c r="AQ175" s="400"/>
      <c r="AR175" s="400"/>
      <c r="AS175" s="423"/>
    </row>
    <row r="176" spans="38:45">
      <c r="AL176" s="400"/>
      <c r="AM176" s="400"/>
      <c r="AN176" s="400"/>
      <c r="AO176" s="400"/>
      <c r="AP176" s="400"/>
      <c r="AQ176" s="400"/>
      <c r="AR176" s="400"/>
      <c r="AS176" s="423"/>
    </row>
    <row r="177" spans="38:45">
      <c r="AL177" s="400"/>
      <c r="AM177" s="400"/>
      <c r="AN177" s="400"/>
      <c r="AO177" s="400"/>
      <c r="AP177" s="400"/>
      <c r="AQ177" s="400"/>
      <c r="AR177" s="400"/>
      <c r="AS177" s="423"/>
    </row>
    <row r="178" spans="38:45">
      <c r="AL178" s="400"/>
      <c r="AM178" s="400"/>
      <c r="AN178" s="400"/>
      <c r="AO178" s="400"/>
      <c r="AP178" s="400"/>
      <c r="AQ178" s="400"/>
      <c r="AR178" s="400"/>
      <c r="AS178" s="423"/>
    </row>
    <row r="179" spans="38:45">
      <c r="AL179" s="400"/>
      <c r="AM179" s="400"/>
      <c r="AN179" s="400"/>
      <c r="AO179" s="400"/>
      <c r="AP179" s="400"/>
      <c r="AQ179" s="400"/>
      <c r="AR179" s="400"/>
      <c r="AS179" s="423"/>
    </row>
    <row r="180" spans="38:45">
      <c r="AL180" s="400"/>
      <c r="AM180" s="400"/>
      <c r="AN180" s="400"/>
      <c r="AO180" s="400"/>
      <c r="AP180" s="400"/>
      <c r="AQ180" s="400"/>
      <c r="AR180" s="400"/>
      <c r="AS180" s="423"/>
    </row>
    <row r="181" spans="38:45">
      <c r="AL181" s="400"/>
      <c r="AM181" s="400"/>
      <c r="AN181" s="400"/>
      <c r="AO181" s="400"/>
      <c r="AP181" s="400"/>
      <c r="AQ181" s="400"/>
      <c r="AR181" s="400"/>
      <c r="AS181" s="423"/>
    </row>
    <row r="182" spans="38:45">
      <c r="AL182" s="400"/>
      <c r="AM182" s="400"/>
      <c r="AN182" s="400"/>
      <c r="AO182" s="400"/>
      <c r="AP182" s="400"/>
      <c r="AQ182" s="400"/>
      <c r="AR182" s="400"/>
      <c r="AS182" s="423"/>
    </row>
    <row r="183" spans="38:45">
      <c r="AL183" s="400"/>
      <c r="AM183" s="400"/>
      <c r="AN183" s="400"/>
      <c r="AO183" s="400"/>
      <c r="AP183" s="400"/>
      <c r="AQ183" s="400"/>
      <c r="AR183" s="400"/>
      <c r="AS183" s="423"/>
    </row>
    <row r="184" spans="38:45">
      <c r="AL184" s="400"/>
      <c r="AM184" s="400"/>
      <c r="AN184" s="400"/>
      <c r="AO184" s="400"/>
      <c r="AP184" s="400"/>
      <c r="AQ184" s="400"/>
      <c r="AR184" s="400"/>
      <c r="AS184" s="423"/>
    </row>
    <row r="185" spans="38:45">
      <c r="AL185" s="400"/>
      <c r="AM185" s="400"/>
      <c r="AN185" s="400"/>
      <c r="AO185" s="400"/>
      <c r="AP185" s="400"/>
      <c r="AQ185" s="400"/>
      <c r="AR185" s="400"/>
      <c r="AS185" s="423"/>
    </row>
    <row r="186" spans="38:45">
      <c r="AL186" s="400"/>
      <c r="AM186" s="400"/>
      <c r="AN186" s="400"/>
      <c r="AO186" s="400"/>
      <c r="AP186" s="400"/>
      <c r="AQ186" s="400"/>
      <c r="AR186" s="400"/>
      <c r="AS186" s="423"/>
    </row>
    <row r="187" spans="38:45">
      <c r="AL187" s="400"/>
      <c r="AM187" s="400"/>
      <c r="AN187" s="400"/>
      <c r="AO187" s="400"/>
      <c r="AP187" s="400"/>
      <c r="AQ187" s="400"/>
      <c r="AR187" s="400"/>
      <c r="AS187" s="423"/>
    </row>
    <row r="188" spans="38:45">
      <c r="AL188" s="400"/>
      <c r="AM188" s="400"/>
      <c r="AN188" s="400"/>
      <c r="AO188" s="400"/>
      <c r="AP188" s="400"/>
      <c r="AQ188" s="400"/>
      <c r="AR188" s="400"/>
      <c r="AS188" s="423"/>
    </row>
    <row r="189" spans="38:45">
      <c r="AL189" s="400"/>
      <c r="AM189" s="400"/>
      <c r="AN189" s="400"/>
      <c r="AO189" s="400"/>
      <c r="AP189" s="400"/>
      <c r="AQ189" s="400"/>
      <c r="AR189" s="400"/>
      <c r="AS189" s="423"/>
    </row>
    <row r="190" spans="38:45">
      <c r="AL190" s="400"/>
      <c r="AM190" s="400"/>
      <c r="AN190" s="400"/>
      <c r="AO190" s="400"/>
      <c r="AP190" s="400"/>
      <c r="AQ190" s="400"/>
      <c r="AR190" s="400"/>
      <c r="AS190" s="423"/>
    </row>
    <row r="191" spans="38:45">
      <c r="AL191" s="400"/>
      <c r="AM191" s="400"/>
      <c r="AN191" s="400"/>
      <c r="AO191" s="400"/>
      <c r="AP191" s="400"/>
      <c r="AQ191" s="400"/>
      <c r="AR191" s="400"/>
      <c r="AS191" s="423"/>
    </row>
    <row r="192" spans="38:45">
      <c r="AL192" s="400"/>
      <c r="AM192" s="400"/>
      <c r="AN192" s="400"/>
      <c r="AO192" s="400"/>
      <c r="AP192" s="400"/>
      <c r="AQ192" s="400"/>
      <c r="AR192" s="400"/>
      <c r="AS192" s="423"/>
    </row>
    <row r="193" spans="38:45">
      <c r="AL193" s="400"/>
      <c r="AM193" s="400"/>
      <c r="AN193" s="400"/>
      <c r="AO193" s="400"/>
      <c r="AP193" s="400"/>
      <c r="AQ193" s="400"/>
      <c r="AR193" s="400"/>
      <c r="AS193" s="423"/>
    </row>
    <row r="194" spans="38:45">
      <c r="AL194" s="400"/>
      <c r="AM194" s="400"/>
      <c r="AN194" s="400"/>
      <c r="AO194" s="400"/>
      <c r="AP194" s="400"/>
      <c r="AQ194" s="400"/>
      <c r="AR194" s="400"/>
      <c r="AS194" s="423"/>
    </row>
    <row r="195" spans="38:45">
      <c r="AL195" s="400"/>
      <c r="AM195" s="400"/>
      <c r="AN195" s="400"/>
      <c r="AO195" s="400"/>
      <c r="AP195" s="400"/>
      <c r="AQ195" s="400"/>
      <c r="AR195" s="400"/>
      <c r="AS195" s="423"/>
    </row>
    <row r="196" spans="38:45">
      <c r="AL196" s="400"/>
      <c r="AM196" s="400"/>
      <c r="AN196" s="400"/>
      <c r="AO196" s="400"/>
      <c r="AP196" s="400"/>
      <c r="AQ196" s="400"/>
      <c r="AR196" s="400"/>
      <c r="AS196" s="423"/>
    </row>
    <row r="197" spans="38:45">
      <c r="AL197" s="400"/>
      <c r="AM197" s="400"/>
      <c r="AN197" s="400"/>
      <c r="AO197" s="400"/>
      <c r="AP197" s="400"/>
      <c r="AQ197" s="400"/>
      <c r="AR197" s="400"/>
      <c r="AS197" s="423"/>
    </row>
    <row r="198" spans="38:45">
      <c r="AL198" s="400"/>
      <c r="AM198" s="400"/>
      <c r="AN198" s="400"/>
      <c r="AO198" s="400"/>
      <c r="AP198" s="400"/>
      <c r="AQ198" s="400"/>
      <c r="AR198" s="400"/>
      <c r="AS198" s="423"/>
    </row>
    <row r="199" spans="38:45">
      <c r="AL199" s="400"/>
      <c r="AM199" s="400"/>
      <c r="AN199" s="400"/>
      <c r="AO199" s="400"/>
      <c r="AP199" s="400"/>
      <c r="AQ199" s="400"/>
      <c r="AR199" s="400"/>
      <c r="AS199" s="423"/>
    </row>
    <row r="200" spans="38:45">
      <c r="AL200" s="400"/>
      <c r="AM200" s="400"/>
      <c r="AN200" s="400"/>
      <c r="AO200" s="400"/>
      <c r="AP200" s="400"/>
      <c r="AQ200" s="400"/>
      <c r="AR200" s="400"/>
      <c r="AS200" s="423"/>
    </row>
    <row r="201" spans="38:45">
      <c r="AL201" s="400"/>
      <c r="AM201" s="400"/>
      <c r="AN201" s="400"/>
      <c r="AO201" s="400"/>
      <c r="AP201" s="400"/>
      <c r="AQ201" s="400"/>
      <c r="AR201" s="400"/>
      <c r="AS201" s="423"/>
    </row>
    <row r="202" spans="38:45">
      <c r="AL202" s="400"/>
      <c r="AM202" s="400"/>
      <c r="AN202" s="400"/>
      <c r="AO202" s="400"/>
      <c r="AP202" s="400"/>
      <c r="AQ202" s="400"/>
      <c r="AR202" s="400"/>
      <c r="AS202" s="423"/>
    </row>
    <row r="203" spans="38:45">
      <c r="AL203" s="400"/>
      <c r="AM203" s="400"/>
      <c r="AN203" s="400"/>
      <c r="AO203" s="400"/>
      <c r="AP203" s="400"/>
      <c r="AQ203" s="400"/>
      <c r="AR203" s="400"/>
      <c r="AS203" s="423"/>
    </row>
    <row r="204" spans="38:45">
      <c r="AL204" s="400"/>
      <c r="AM204" s="400"/>
      <c r="AN204" s="400"/>
      <c r="AO204" s="400"/>
      <c r="AP204" s="400"/>
      <c r="AQ204" s="400"/>
      <c r="AR204" s="400"/>
      <c r="AS204" s="423"/>
    </row>
    <row r="205" spans="38:45">
      <c r="AL205" s="400"/>
      <c r="AM205" s="400"/>
      <c r="AN205" s="400"/>
      <c r="AO205" s="400"/>
      <c r="AP205" s="400"/>
      <c r="AQ205" s="400"/>
      <c r="AR205" s="400"/>
      <c r="AS205" s="423"/>
    </row>
    <row r="206" spans="38:45">
      <c r="AL206" s="400"/>
      <c r="AM206" s="400"/>
      <c r="AN206" s="400"/>
      <c r="AO206" s="400"/>
      <c r="AP206" s="400"/>
      <c r="AQ206" s="400"/>
      <c r="AR206" s="400"/>
      <c r="AS206" s="423"/>
    </row>
    <row r="207" spans="38:45">
      <c r="AL207" s="400"/>
      <c r="AM207" s="400"/>
      <c r="AN207" s="400"/>
      <c r="AO207" s="400"/>
      <c r="AP207" s="400"/>
      <c r="AQ207" s="400"/>
      <c r="AR207" s="400"/>
      <c r="AS207" s="423"/>
    </row>
    <row r="208" spans="38:45">
      <c r="AL208" s="400"/>
      <c r="AM208" s="400"/>
      <c r="AN208" s="400"/>
      <c r="AO208" s="400"/>
      <c r="AP208" s="400"/>
      <c r="AQ208" s="400"/>
      <c r="AR208" s="400"/>
      <c r="AS208" s="423"/>
    </row>
    <row r="209" spans="38:45">
      <c r="AL209" s="400"/>
      <c r="AM209" s="400"/>
      <c r="AN209" s="400"/>
      <c r="AO209" s="400"/>
      <c r="AP209" s="400"/>
      <c r="AQ209" s="400"/>
      <c r="AR209" s="400"/>
      <c r="AS209" s="423"/>
    </row>
    <row r="210" spans="38:45">
      <c r="AL210" s="400"/>
      <c r="AM210" s="400"/>
      <c r="AN210" s="400"/>
      <c r="AO210" s="400"/>
      <c r="AP210" s="400"/>
      <c r="AQ210" s="400"/>
      <c r="AR210" s="400"/>
      <c r="AS210" s="423"/>
    </row>
    <row r="211" spans="38:45">
      <c r="AL211" s="400"/>
      <c r="AM211" s="400"/>
      <c r="AN211" s="400"/>
      <c r="AO211" s="400"/>
      <c r="AP211" s="400"/>
      <c r="AQ211" s="400"/>
      <c r="AR211" s="400"/>
      <c r="AS211" s="423"/>
    </row>
    <row r="212" spans="38:45">
      <c r="AL212" s="400"/>
      <c r="AM212" s="400"/>
      <c r="AN212" s="400"/>
      <c r="AO212" s="400"/>
      <c r="AP212" s="400"/>
      <c r="AQ212" s="400"/>
      <c r="AR212" s="400"/>
      <c r="AS212" s="423"/>
    </row>
    <row r="213" spans="38:45">
      <c r="AL213" s="400"/>
      <c r="AM213" s="400"/>
      <c r="AN213" s="400"/>
      <c r="AO213" s="400"/>
      <c r="AP213" s="400"/>
      <c r="AQ213" s="400"/>
      <c r="AR213" s="400"/>
      <c r="AS213" s="423"/>
    </row>
    <row r="214" spans="38:45">
      <c r="AL214" s="400"/>
      <c r="AM214" s="400"/>
      <c r="AN214" s="400"/>
      <c r="AO214" s="400"/>
      <c r="AP214" s="400"/>
      <c r="AQ214" s="400"/>
      <c r="AR214" s="400"/>
      <c r="AS214" s="423"/>
    </row>
    <row r="215" spans="38:45">
      <c r="AL215" s="400"/>
      <c r="AM215" s="400"/>
      <c r="AN215" s="400"/>
      <c r="AO215" s="400"/>
      <c r="AP215" s="400"/>
      <c r="AQ215" s="400"/>
      <c r="AR215" s="400"/>
      <c r="AS215" s="423"/>
    </row>
    <row r="216" spans="38:45">
      <c r="AL216" s="400"/>
      <c r="AM216" s="400"/>
      <c r="AN216" s="400"/>
      <c r="AO216" s="400"/>
      <c r="AP216" s="400"/>
      <c r="AQ216" s="400"/>
      <c r="AR216" s="400"/>
      <c r="AS216" s="423"/>
    </row>
    <row r="217" spans="38:45">
      <c r="AL217" s="400"/>
      <c r="AM217" s="400"/>
      <c r="AN217" s="400"/>
      <c r="AO217" s="400"/>
      <c r="AP217" s="400"/>
      <c r="AQ217" s="400"/>
      <c r="AR217" s="400"/>
      <c r="AS217" s="423"/>
    </row>
    <row r="218" spans="38:45">
      <c r="AL218" s="400"/>
      <c r="AM218" s="400"/>
      <c r="AN218" s="400"/>
      <c r="AO218" s="400"/>
      <c r="AP218" s="400"/>
      <c r="AQ218" s="400"/>
      <c r="AR218" s="400"/>
      <c r="AS218" s="423"/>
    </row>
    <row r="219" spans="38:45">
      <c r="AL219" s="400"/>
      <c r="AM219" s="400"/>
      <c r="AN219" s="400"/>
      <c r="AO219" s="400"/>
      <c r="AP219" s="400"/>
      <c r="AQ219" s="400"/>
      <c r="AR219" s="400"/>
      <c r="AS219" s="423"/>
    </row>
    <row r="220" spans="38:45">
      <c r="AL220" s="400"/>
      <c r="AM220" s="400"/>
      <c r="AN220" s="400"/>
      <c r="AO220" s="400"/>
      <c r="AP220" s="400"/>
      <c r="AQ220" s="400"/>
      <c r="AR220" s="400"/>
      <c r="AS220" s="423"/>
    </row>
    <row r="221" spans="38:45">
      <c r="AL221" s="400"/>
      <c r="AM221" s="400"/>
      <c r="AN221" s="400"/>
      <c r="AO221" s="400"/>
      <c r="AP221" s="400"/>
      <c r="AQ221" s="400"/>
      <c r="AR221" s="400"/>
      <c r="AS221" s="423"/>
    </row>
    <row r="222" spans="38:45">
      <c r="AL222" s="400"/>
      <c r="AM222" s="400"/>
      <c r="AN222" s="400"/>
      <c r="AO222" s="400"/>
      <c r="AP222" s="400"/>
      <c r="AQ222" s="400"/>
      <c r="AR222" s="400"/>
      <c r="AS222" s="423"/>
    </row>
    <row r="223" spans="38:45">
      <c r="AL223" s="400"/>
      <c r="AM223" s="400"/>
      <c r="AN223" s="400"/>
      <c r="AO223" s="400"/>
      <c r="AP223" s="400"/>
      <c r="AQ223" s="400"/>
      <c r="AR223" s="400"/>
      <c r="AS223" s="423"/>
    </row>
    <row r="224" spans="38:45">
      <c r="AL224" s="400"/>
      <c r="AM224" s="400"/>
      <c r="AN224" s="400"/>
      <c r="AO224" s="400"/>
      <c r="AP224" s="400"/>
      <c r="AQ224" s="400"/>
      <c r="AR224" s="400"/>
      <c r="AS224" s="423"/>
    </row>
    <row r="225" spans="38:45">
      <c r="AL225" s="400"/>
      <c r="AM225" s="400"/>
      <c r="AN225" s="400"/>
      <c r="AO225" s="400"/>
      <c r="AP225" s="400"/>
      <c r="AQ225" s="400"/>
      <c r="AR225" s="400"/>
      <c r="AS225" s="423"/>
    </row>
    <row r="226" spans="38:45">
      <c r="AL226" s="400"/>
      <c r="AM226" s="400"/>
      <c r="AN226" s="400"/>
      <c r="AO226" s="400"/>
      <c r="AP226" s="400"/>
      <c r="AQ226" s="400"/>
      <c r="AR226" s="400"/>
      <c r="AS226" s="423"/>
    </row>
    <row r="227" spans="38:45">
      <c r="AL227" s="400"/>
      <c r="AM227" s="400"/>
      <c r="AN227" s="400"/>
      <c r="AO227" s="400"/>
      <c r="AP227" s="400"/>
      <c r="AQ227" s="400"/>
      <c r="AR227" s="400"/>
      <c r="AS227" s="423"/>
    </row>
    <row r="228" spans="38:45">
      <c r="AL228" s="400"/>
      <c r="AM228" s="400"/>
      <c r="AN228" s="400"/>
      <c r="AO228" s="400"/>
      <c r="AP228" s="400"/>
      <c r="AQ228" s="400"/>
      <c r="AR228" s="400"/>
      <c r="AS228" s="423"/>
    </row>
    <row r="229" spans="38:45">
      <c r="AL229" s="400"/>
      <c r="AM229" s="400"/>
      <c r="AN229" s="400"/>
      <c r="AO229" s="400"/>
      <c r="AP229" s="400"/>
      <c r="AQ229" s="400"/>
      <c r="AR229" s="400"/>
      <c r="AS229" s="423"/>
    </row>
    <row r="230" spans="38:45">
      <c r="AL230" s="400"/>
      <c r="AM230" s="400"/>
      <c r="AN230" s="400"/>
      <c r="AO230" s="400"/>
      <c r="AP230" s="400"/>
      <c r="AQ230" s="400"/>
      <c r="AR230" s="400"/>
      <c r="AS230" s="423"/>
    </row>
    <row r="231" spans="38:45">
      <c r="AL231" s="400"/>
      <c r="AM231" s="400"/>
      <c r="AN231" s="400"/>
      <c r="AO231" s="400"/>
      <c r="AP231" s="400"/>
      <c r="AQ231" s="400"/>
      <c r="AR231" s="400"/>
      <c r="AS231" s="423"/>
    </row>
    <row r="232" spans="38:45">
      <c r="AL232" s="400"/>
      <c r="AM232" s="400"/>
      <c r="AN232" s="400"/>
      <c r="AO232" s="400"/>
      <c r="AP232" s="400"/>
      <c r="AQ232" s="400"/>
      <c r="AR232" s="400"/>
      <c r="AS232" s="423"/>
    </row>
    <row r="233" spans="38:45">
      <c r="AL233" s="400"/>
      <c r="AM233" s="400"/>
      <c r="AN233" s="400"/>
      <c r="AO233" s="400"/>
      <c r="AP233" s="400"/>
      <c r="AQ233" s="400"/>
      <c r="AR233" s="400"/>
      <c r="AS233" s="423"/>
    </row>
    <row r="234" spans="38:45">
      <c r="AL234" s="400"/>
      <c r="AM234" s="400"/>
      <c r="AN234" s="400"/>
      <c r="AO234" s="400"/>
      <c r="AP234" s="400"/>
      <c r="AQ234" s="400"/>
      <c r="AR234" s="400"/>
      <c r="AS234" s="423"/>
    </row>
    <row r="245" ht="51.75" customHeight="1"/>
    <row r="246" ht="36" customHeight="1"/>
  </sheetData>
  <mergeCells count="1">
    <mergeCell ref="AV6:AW6"/>
  </mergeCells>
  <phoneticPr fontId="11" type="noConversion"/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ignoredErrors>
    <ignoredError sqref="AN39" formula="1"/>
  </ignoredError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indexed="30"/>
  </sheetPr>
  <dimension ref="A6:ED229"/>
  <sheetViews>
    <sheetView showGridLines="0" tabSelected="1" view="pageBreakPreview" zoomScaleNormal="130" zoomScaleSheetLayoutView="100" workbookViewId="0">
      <pane xSplit="3" ySplit="8" topLeftCell="Q42" activePane="bottomRight" state="frozen"/>
      <selection pane="topRight" activeCell="D1" sqref="D1"/>
      <selection pane="bottomLeft" activeCell="A9" sqref="A9"/>
      <selection pane="bottomRight" activeCell="AJ55" sqref="AJ55"/>
    </sheetView>
  </sheetViews>
  <sheetFormatPr baseColWidth="10" defaultColWidth="9.140625" defaultRowHeight="12.75" outlineLevelRow="1" outlineLevelCol="1"/>
  <cols>
    <col min="1" max="1" width="2" style="60" customWidth="1"/>
    <col min="2" max="2" width="34.85546875" style="60" customWidth="1"/>
    <col min="3" max="3" width="10.28515625" style="60" customWidth="1"/>
    <col min="4" max="6" width="10.140625" style="146" hidden="1" customWidth="1" outlineLevel="1"/>
    <col min="7" max="7" width="10.140625" style="62" hidden="1" customWidth="1" outlineLevel="1"/>
    <col min="8" max="8" width="10.140625" style="62" hidden="1" customWidth="1" outlineLevel="1" collapsed="1"/>
    <col min="9" max="16" width="10.140625" style="146" hidden="1" customWidth="1" outlineLevel="1"/>
    <col min="17" max="17" width="10.140625" style="146" customWidth="1" collapsed="1"/>
    <col min="18" max="27" width="10.140625" style="146" customWidth="1"/>
    <col min="28" max="28" width="10.140625" style="356" customWidth="1"/>
    <col min="30" max="31" width="10.140625" style="62" customWidth="1"/>
    <col min="32" max="35" width="10.140625" style="61" customWidth="1"/>
    <col min="36" max="37" width="10.7109375" style="61" customWidth="1"/>
    <col min="38" max="38" width="5.5703125" style="60" customWidth="1"/>
    <col min="39" max="50" width="9.140625" style="60" customWidth="1" collapsed="1"/>
    <col min="51" max="52" width="9.140625" style="60" customWidth="1"/>
    <col min="53" max="53" width="9.140625" style="60" customWidth="1" collapsed="1"/>
    <col min="54" max="57" width="9.140625" style="60" customWidth="1"/>
    <col min="58" max="58" width="9.140625" style="60" customWidth="1" collapsed="1"/>
    <col min="59" max="61" width="9.140625" style="60" customWidth="1"/>
    <col min="62" max="62" width="9.140625" style="60" customWidth="1" collapsed="1"/>
    <col min="63" max="66" width="9.140625" style="60" customWidth="1"/>
    <col min="67" max="67" width="9.140625" style="60" customWidth="1" collapsed="1"/>
    <col min="68" max="68" width="9.140625" style="60" customWidth="1"/>
    <col min="69" max="69" width="9.140625" style="60" customWidth="1" collapsed="1"/>
    <col min="70" max="72" width="9.140625" style="60" customWidth="1"/>
    <col min="73" max="73" width="9.140625" style="60" customWidth="1" collapsed="1"/>
    <col min="74" max="74" width="9.140625" style="60" customWidth="1"/>
    <col min="75" max="75" width="9.140625" style="60" customWidth="1" collapsed="1"/>
    <col min="76" max="76" width="9.140625" style="60" customWidth="1"/>
    <col min="77" max="88" width="9.140625" style="60" customWidth="1" collapsed="1"/>
    <col min="89" max="89" width="9.140625" style="60" customWidth="1"/>
    <col min="90" max="134" width="9.140625" style="60" customWidth="1" collapsed="1"/>
    <col min="135" max="16384" width="9.140625" style="60"/>
  </cols>
  <sheetData>
    <row r="6" spans="1:48" s="48" customFormat="1" ht="15" customHeight="1" thickBot="1">
      <c r="A6" s="60"/>
      <c r="B6" s="46" t="s">
        <v>129</v>
      </c>
      <c r="C6" s="46"/>
      <c r="D6" s="139"/>
      <c r="E6" s="139"/>
      <c r="F6" s="139"/>
      <c r="G6" s="46"/>
      <c r="H6" s="46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338"/>
      <c r="AD6" s="36"/>
      <c r="AE6" s="36"/>
      <c r="AF6" s="36"/>
      <c r="AG6" s="36"/>
      <c r="AH6" s="36"/>
      <c r="AI6" s="36"/>
      <c r="AJ6" s="36"/>
      <c r="AK6" s="36"/>
      <c r="AL6" s="36"/>
      <c r="AM6" s="418"/>
      <c r="AN6" s="418"/>
      <c r="AO6" s="50"/>
      <c r="AP6" s="50"/>
      <c r="AQ6" s="51"/>
      <c r="AR6" s="51"/>
      <c r="AS6" s="52"/>
      <c r="AT6" s="51"/>
      <c r="AU6" s="51"/>
      <c r="AV6" s="53"/>
    </row>
    <row r="7" spans="1:48" s="36" customFormat="1" ht="15" customHeight="1">
      <c r="B7" s="79"/>
      <c r="C7" s="79"/>
      <c r="D7" s="171">
        <v>43921</v>
      </c>
      <c r="E7" s="171">
        <v>44012</v>
      </c>
      <c r="F7" s="240">
        <v>44104</v>
      </c>
      <c r="G7" s="171">
        <v>44196</v>
      </c>
      <c r="H7" s="171">
        <v>44286</v>
      </c>
      <c r="I7" s="171">
        <v>44377</v>
      </c>
      <c r="J7" s="171">
        <v>44469</v>
      </c>
      <c r="K7" s="171">
        <v>44561</v>
      </c>
      <c r="L7" s="171">
        <v>44651</v>
      </c>
      <c r="M7" s="171">
        <v>44742</v>
      </c>
      <c r="N7" s="171">
        <v>44834</v>
      </c>
      <c r="O7" s="171">
        <v>44926</v>
      </c>
      <c r="P7" s="171">
        <v>45016</v>
      </c>
      <c r="Q7" s="171">
        <v>45107</v>
      </c>
      <c r="R7" s="171">
        <v>45199</v>
      </c>
      <c r="S7" s="171">
        <v>45291</v>
      </c>
      <c r="T7" s="171">
        <v>45379</v>
      </c>
      <c r="U7" s="171">
        <v>45473</v>
      </c>
      <c r="V7" s="171">
        <v>45565</v>
      </c>
      <c r="W7" s="171">
        <v>45657</v>
      </c>
      <c r="X7" s="171">
        <v>45747</v>
      </c>
      <c r="Y7" s="171">
        <v>45838</v>
      </c>
      <c r="Z7" s="171">
        <v>45930</v>
      </c>
      <c r="AA7" s="171">
        <v>46022</v>
      </c>
      <c r="AB7" s="216">
        <v>46112</v>
      </c>
      <c r="AD7" s="216"/>
      <c r="AE7" s="216"/>
      <c r="AF7" s="116"/>
      <c r="AG7" s="116"/>
      <c r="AH7" s="171"/>
      <c r="AI7" s="116"/>
      <c r="AJ7" s="116"/>
      <c r="AK7" s="116"/>
      <c r="AN7" s="54"/>
      <c r="AO7" s="63"/>
      <c r="AP7" s="64"/>
      <c r="AQ7" s="63"/>
      <c r="AR7" s="63"/>
      <c r="AS7" s="63"/>
      <c r="AT7" s="63"/>
      <c r="AU7" s="64"/>
      <c r="AV7" s="63"/>
    </row>
    <row r="8" spans="1:48" s="36" customFormat="1" ht="3" customHeight="1" thickBot="1">
      <c r="B8" s="79"/>
      <c r="C8" s="79"/>
      <c r="D8" s="204"/>
      <c r="E8" s="238"/>
      <c r="F8" s="239"/>
      <c r="G8" s="239"/>
      <c r="H8" s="239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326"/>
      <c r="T8" s="238"/>
      <c r="U8" s="238"/>
      <c r="V8" s="238"/>
      <c r="W8" s="238"/>
      <c r="X8" s="238"/>
      <c r="Y8" s="238"/>
      <c r="Z8" s="238"/>
      <c r="AA8" s="238"/>
      <c r="AB8" s="357"/>
      <c r="AD8" s="218"/>
      <c r="AE8" s="218"/>
      <c r="AF8" s="143"/>
      <c r="AG8" s="143"/>
      <c r="AH8" s="143"/>
      <c r="AI8" s="143"/>
      <c r="AJ8" s="143"/>
      <c r="AK8" s="143"/>
      <c r="AN8" s="54"/>
      <c r="AO8" s="63"/>
      <c r="AP8" s="64"/>
      <c r="AQ8" s="63"/>
      <c r="AR8" s="63"/>
      <c r="AS8" s="63"/>
      <c r="AT8" s="63"/>
      <c r="AU8" s="64"/>
      <c r="AV8" s="63"/>
    </row>
    <row r="9" spans="1:48" ht="13.5" hidden="1" outlineLevel="1" thickBot="1">
      <c r="B9" s="44" t="s">
        <v>139</v>
      </c>
      <c r="C9" s="44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358"/>
      <c r="AD9" s="138"/>
      <c r="AE9" s="138"/>
      <c r="AF9" s="266"/>
      <c r="AG9" s="60"/>
      <c r="AH9" s="60"/>
      <c r="AO9" s="35"/>
    </row>
    <row r="10" spans="1:48" hidden="1" outlineLevel="1">
      <c r="B10" s="37" t="s">
        <v>57</v>
      </c>
      <c r="C10" s="37" t="s">
        <v>16</v>
      </c>
      <c r="D10" s="144"/>
      <c r="E10" s="144"/>
      <c r="F10" s="144"/>
      <c r="G10" s="144"/>
      <c r="H10" s="144">
        <v>3390.9059999999995</v>
      </c>
      <c r="I10" s="144">
        <v>3390.9059999999995</v>
      </c>
      <c r="J10" s="144">
        <v>5427.6640757041932</v>
      </c>
      <c r="K10" s="144">
        <v>5898.1595352287923</v>
      </c>
      <c r="L10" s="144">
        <v>9258.0860440252327</v>
      </c>
      <c r="M10" s="144">
        <v>10719.586133541656</v>
      </c>
      <c r="N10" s="144">
        <v>12670.551135583704</v>
      </c>
      <c r="O10" s="144">
        <v>16695</v>
      </c>
      <c r="P10" s="144">
        <v>19336.282495530199</v>
      </c>
      <c r="Q10" s="144">
        <v>22024.305996975272</v>
      </c>
      <c r="R10" s="144">
        <v>23360.473587006458</v>
      </c>
      <c r="S10" s="144">
        <v>24972.2332122556</v>
      </c>
      <c r="T10" s="144"/>
      <c r="U10" s="144"/>
      <c r="V10" s="144"/>
      <c r="W10" s="144"/>
      <c r="X10" s="144"/>
      <c r="Y10" s="144"/>
      <c r="Z10" s="144"/>
      <c r="AA10" s="144"/>
      <c r="AB10" s="359"/>
      <c r="AD10" s="148"/>
      <c r="AE10" s="148"/>
      <c r="AF10" s="60"/>
      <c r="AG10" s="60"/>
      <c r="AH10" s="60"/>
      <c r="AO10" s="35"/>
    </row>
    <row r="11" spans="1:48" hidden="1" outlineLevel="1">
      <c r="B11" s="40" t="s">
        <v>58</v>
      </c>
      <c r="C11" s="40" t="s">
        <v>16</v>
      </c>
      <c r="D11" s="203"/>
      <c r="E11" s="203"/>
      <c r="F11" s="203"/>
      <c r="G11" s="203"/>
      <c r="H11" s="203">
        <v>22130.560894736798</v>
      </c>
      <c r="I11" s="203">
        <v>22130.560894736798</v>
      </c>
      <c r="J11" s="203">
        <v>20093.802819032608</v>
      </c>
      <c r="K11" s="203">
        <v>19609.130209611561</v>
      </c>
      <c r="L11" s="203">
        <v>16249.203700815124</v>
      </c>
      <c r="M11" s="203">
        <v>14787.703611298701</v>
      </c>
      <c r="N11" s="203">
        <v>13136.738609256652</v>
      </c>
      <c r="O11" s="203">
        <v>8793</v>
      </c>
      <c r="P11" s="203">
        <v>5892.2015546837574</v>
      </c>
      <c r="Q11" s="203">
        <v>3090.3058931402506</v>
      </c>
      <c r="R11" s="203">
        <v>1003.7622991150515</v>
      </c>
      <c r="S11" s="203">
        <v>0</v>
      </c>
      <c r="T11" s="203"/>
      <c r="U11" s="203"/>
      <c r="V11" s="203"/>
      <c r="W11" s="203"/>
      <c r="X11" s="203"/>
      <c r="Y11" s="203"/>
      <c r="Z11" s="203"/>
      <c r="AA11" s="203"/>
      <c r="AB11" s="360"/>
      <c r="AD11" s="148"/>
      <c r="AE11" s="148"/>
      <c r="AF11" s="60"/>
      <c r="AG11" s="60"/>
      <c r="AH11" s="60"/>
      <c r="AO11" s="35"/>
    </row>
    <row r="12" spans="1:48" hidden="1" outlineLevel="1">
      <c r="B12" s="40" t="s">
        <v>73</v>
      </c>
      <c r="C12" s="40" t="s">
        <v>16</v>
      </c>
      <c r="D12" s="203"/>
      <c r="E12" s="203"/>
      <c r="F12" s="203"/>
      <c r="G12" s="203"/>
      <c r="H12" s="203">
        <v>25521.466894736801</v>
      </c>
      <c r="I12" s="203">
        <v>25521.466894736801</v>
      </c>
      <c r="J12" s="203">
        <v>25521.466894736801</v>
      </c>
      <c r="K12" s="203">
        <v>25507.289744840356</v>
      </c>
      <c r="L12" s="203">
        <v>25507.289744840356</v>
      </c>
      <c r="M12" s="203">
        <v>25507.289744840356</v>
      </c>
      <c r="N12" s="203">
        <v>25807.289744840356</v>
      </c>
      <c r="O12" s="203">
        <v>25488</v>
      </c>
      <c r="P12" s="203">
        <v>25228.48405021396</v>
      </c>
      <c r="Q12" s="203">
        <v>25114.611890115524</v>
      </c>
      <c r="R12" s="203">
        <v>24364.235886121507</v>
      </c>
      <c r="S12" s="203">
        <v>24972.233212255607</v>
      </c>
      <c r="T12" s="203"/>
      <c r="U12" s="203"/>
      <c r="V12" s="203"/>
      <c r="W12" s="203"/>
      <c r="X12" s="203"/>
      <c r="Y12" s="203"/>
      <c r="Z12" s="203"/>
      <c r="AA12" s="203"/>
      <c r="AB12" s="360"/>
      <c r="AD12" s="148"/>
      <c r="AE12" s="148"/>
      <c r="AF12" s="60"/>
      <c r="AG12" s="60"/>
      <c r="AH12" s="60"/>
      <c r="AO12" s="35"/>
    </row>
    <row r="13" spans="1:48" hidden="1" outlineLevel="1">
      <c r="B13" s="40" t="s">
        <v>59</v>
      </c>
      <c r="C13" s="40" t="s">
        <v>60</v>
      </c>
      <c r="D13" s="136"/>
      <c r="E13" s="136"/>
      <c r="F13" s="136"/>
      <c r="G13" s="136"/>
      <c r="H13" s="136">
        <v>55.0874669660557</v>
      </c>
      <c r="I13" s="136">
        <v>55.107833605531972</v>
      </c>
      <c r="J13" s="136">
        <v>60.872532956204893</v>
      </c>
      <c r="K13" s="136">
        <v>66.744164423875375</v>
      </c>
      <c r="L13" s="136">
        <v>94.081445531972008</v>
      </c>
      <c r="M13" s="136">
        <v>115.52056328025499</v>
      </c>
      <c r="N13" s="136">
        <v>177.84185797695696</v>
      </c>
      <c r="O13" s="136">
        <v>198.2</v>
      </c>
      <c r="P13" s="136">
        <v>188.22439832374414</v>
      </c>
      <c r="Q13" s="136">
        <v>176.79117907080712</v>
      </c>
      <c r="R13" s="136">
        <v>173.23252570610245</v>
      </c>
      <c r="S13" s="136">
        <v>167.1</v>
      </c>
      <c r="T13" s="136"/>
      <c r="U13" s="136"/>
      <c r="V13" s="136"/>
      <c r="W13" s="136"/>
      <c r="X13" s="136"/>
      <c r="Y13" s="136"/>
      <c r="Z13" s="136"/>
      <c r="AA13" s="136"/>
      <c r="AB13" s="361"/>
      <c r="AD13" s="138"/>
      <c r="AE13" s="138"/>
      <c r="AF13" s="60"/>
      <c r="AG13" s="60"/>
      <c r="AH13" s="60"/>
      <c r="AO13" s="35"/>
    </row>
    <row r="14" spans="1:48" hidden="1" outlineLevel="1">
      <c r="B14" s="40" t="s">
        <v>71</v>
      </c>
      <c r="C14" s="40" t="s">
        <v>15</v>
      </c>
      <c r="D14" s="136"/>
      <c r="E14" s="136"/>
      <c r="F14" s="136"/>
      <c r="G14" s="136"/>
      <c r="H14" s="136">
        <v>13.2864855064397</v>
      </c>
      <c r="I14" s="136">
        <v>13.286485506439655</v>
      </c>
      <c r="J14" s="136">
        <v>21.267053724186681</v>
      </c>
      <c r="K14" s="136">
        <v>23.123427044701518</v>
      </c>
      <c r="L14" s="136">
        <v>36.295843802448545</v>
      </c>
      <c r="M14" s="136">
        <v>42.02557872974343</v>
      </c>
      <c r="N14" s="136">
        <v>49.096791103827258</v>
      </c>
      <c r="O14" s="136">
        <v>65.5025088482965</v>
      </c>
      <c r="P14" s="136">
        <v>76.644646808916008</v>
      </c>
      <c r="Q14" s="136">
        <v>87.695187539981376</v>
      </c>
      <c r="R14" s="136">
        <v>95.880181493043182</v>
      </c>
      <c r="S14" s="136">
        <v>100</v>
      </c>
      <c r="T14" s="136"/>
      <c r="U14" s="136"/>
      <c r="V14" s="136"/>
      <c r="W14" s="136"/>
      <c r="X14" s="136"/>
      <c r="Y14" s="136"/>
      <c r="Z14" s="136"/>
      <c r="AA14" s="136"/>
      <c r="AB14" s="361"/>
      <c r="AD14" s="138"/>
      <c r="AE14" s="138"/>
      <c r="AF14" s="60"/>
      <c r="AG14" s="60"/>
      <c r="AH14" s="60"/>
      <c r="AO14" s="35"/>
    </row>
    <row r="15" spans="1:48" hidden="1" outlineLevel="1">
      <c r="B15" s="244" t="s">
        <v>137</v>
      </c>
      <c r="C15" s="244" t="s">
        <v>16</v>
      </c>
      <c r="D15" s="244"/>
      <c r="E15" s="244"/>
      <c r="F15" s="244"/>
      <c r="G15" s="244"/>
      <c r="H15" s="244"/>
      <c r="I15" s="244"/>
      <c r="J15" s="244">
        <v>1752</v>
      </c>
      <c r="K15" s="251">
        <v>1752</v>
      </c>
      <c r="L15" s="251">
        <v>1752</v>
      </c>
      <c r="M15" s="251">
        <v>1752</v>
      </c>
      <c r="N15" s="244">
        <v>1752</v>
      </c>
      <c r="O15" s="251">
        <v>0</v>
      </c>
      <c r="P15" s="251">
        <v>0</v>
      </c>
      <c r="Q15" s="251">
        <v>0</v>
      </c>
      <c r="R15" s="251">
        <v>0</v>
      </c>
      <c r="S15" s="251">
        <v>0</v>
      </c>
      <c r="T15" s="251"/>
      <c r="U15" s="251"/>
      <c r="V15" s="251"/>
      <c r="W15" s="251"/>
      <c r="X15" s="251"/>
      <c r="Y15" s="251"/>
      <c r="Z15" s="251"/>
      <c r="AA15" s="251"/>
      <c r="AB15" s="362"/>
      <c r="AD15" s="250"/>
      <c r="AE15" s="250"/>
      <c r="AO15" s="31"/>
    </row>
    <row r="16" spans="1:48" hidden="1" outlineLevel="1" collapsed="1">
      <c r="B16" s="250"/>
      <c r="C16" s="250"/>
      <c r="D16" s="250"/>
      <c r="E16" s="250"/>
      <c r="F16" s="250"/>
      <c r="G16" s="250"/>
      <c r="H16" s="250"/>
      <c r="I16" s="250"/>
      <c r="J16" s="250"/>
      <c r="K16" s="252"/>
      <c r="L16" s="252"/>
      <c r="M16" s="252"/>
      <c r="N16" s="250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363"/>
      <c r="AD16" s="250"/>
      <c r="AE16" s="250"/>
      <c r="AO16" s="31"/>
    </row>
    <row r="17" spans="2:41" ht="13.5" hidden="1" outlineLevel="1" thickBot="1">
      <c r="B17" s="44" t="s">
        <v>143</v>
      </c>
      <c r="C17" s="44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358"/>
      <c r="AD17" s="138"/>
      <c r="AE17" s="250"/>
      <c r="AO17" s="31"/>
    </row>
    <row r="18" spans="2:41" hidden="1" outlineLevel="1">
      <c r="B18" s="37" t="s">
        <v>57</v>
      </c>
      <c r="C18" s="37" t="s">
        <v>16</v>
      </c>
      <c r="D18" s="144"/>
      <c r="E18" s="144"/>
      <c r="F18" s="144"/>
      <c r="G18" s="144"/>
      <c r="H18" s="144"/>
      <c r="I18" s="144"/>
      <c r="J18" s="144"/>
      <c r="K18" s="144"/>
      <c r="L18" s="144">
        <v>5500.3739999999998</v>
      </c>
      <c r="M18" s="144">
        <v>5500.3739999999998</v>
      </c>
      <c r="N18" s="144">
        <v>6180.5461376664653</v>
      </c>
      <c r="O18" s="144">
        <v>6574.8186347975761</v>
      </c>
      <c r="P18" s="144">
        <v>9994.9611224546497</v>
      </c>
      <c r="Q18" s="144">
        <v>11303.972819884828</v>
      </c>
      <c r="R18" s="144">
        <v>12989.055192243153</v>
      </c>
      <c r="S18" s="144">
        <v>16862.356069776997</v>
      </c>
      <c r="T18" s="144">
        <v>20860.407305246245</v>
      </c>
      <c r="U18" s="144">
        <v>23978.345417064313</v>
      </c>
      <c r="V18" s="144">
        <v>25993.779691295444</v>
      </c>
      <c r="W18" s="144">
        <v>27777.07167042308</v>
      </c>
      <c r="X18" s="144"/>
      <c r="Y18" s="144"/>
      <c r="Z18" s="144"/>
      <c r="AA18" s="144"/>
      <c r="AB18" s="359"/>
      <c r="AD18" s="148"/>
      <c r="AE18" s="250"/>
      <c r="AO18" s="31"/>
    </row>
    <row r="19" spans="2:41" hidden="1" outlineLevel="1">
      <c r="B19" s="40" t="s">
        <v>58</v>
      </c>
      <c r="C19" s="40" t="s">
        <v>16</v>
      </c>
      <c r="D19" s="203"/>
      <c r="E19" s="203"/>
      <c r="F19" s="203"/>
      <c r="G19" s="203"/>
      <c r="H19" s="203"/>
      <c r="I19" s="203"/>
      <c r="J19" s="203"/>
      <c r="K19" s="203"/>
      <c r="L19" s="203">
        <v>20128.67519383469</v>
      </c>
      <c r="M19" s="203">
        <v>20128.67519383469</v>
      </c>
      <c r="N19" s="203">
        <v>19448.503056168229</v>
      </c>
      <c r="O19" s="203">
        <v>18958.142280421209</v>
      </c>
      <c r="P19" s="203">
        <v>15537.999792764131</v>
      </c>
      <c r="Q19" s="203">
        <v>14228.988095333953</v>
      </c>
      <c r="R19" s="203">
        <v>12543.905722975629</v>
      </c>
      <c r="S19" s="203">
        <v>8673.5663134632523</v>
      </c>
      <c r="T19" s="203">
        <v>6107.2201977570858</v>
      </c>
      <c r="U19" s="203">
        <v>3231.0240956445541</v>
      </c>
      <c r="V19" s="203">
        <v>1032.1890702559258</v>
      </c>
      <c r="W19" s="203">
        <v>0</v>
      </c>
      <c r="X19" s="203"/>
      <c r="Y19" s="203"/>
      <c r="Z19" s="203"/>
      <c r="AA19" s="203"/>
      <c r="AB19" s="360"/>
      <c r="AD19" s="148"/>
      <c r="AE19" s="250"/>
      <c r="AO19" s="31"/>
    </row>
    <row r="20" spans="2:41" hidden="1" outlineLevel="1">
      <c r="B20" s="40" t="s">
        <v>73</v>
      </c>
      <c r="C20" s="40" t="s">
        <v>16</v>
      </c>
      <c r="D20" s="203"/>
      <c r="E20" s="203"/>
      <c r="F20" s="203"/>
      <c r="G20" s="203"/>
      <c r="H20" s="203"/>
      <c r="I20" s="203"/>
      <c r="J20" s="203"/>
      <c r="K20" s="203"/>
      <c r="L20" s="203">
        <v>25629.049193834697</v>
      </c>
      <c r="M20" s="203">
        <v>25629.049193834697</v>
      </c>
      <c r="N20" s="203">
        <v>25629.049193834697</v>
      </c>
      <c r="O20" s="203">
        <v>25532.960915218784</v>
      </c>
      <c r="P20" s="203">
        <v>25532.960915218784</v>
      </c>
      <c r="Q20" s="203">
        <v>25532.960915218784</v>
      </c>
      <c r="R20" s="203">
        <v>25532.960915218784</v>
      </c>
      <c r="S20" s="203">
        <v>25535.922383240249</v>
      </c>
      <c r="T20" s="203">
        <v>26967.627503003332</v>
      </c>
      <c r="U20" s="203">
        <v>27209.369512708869</v>
      </c>
      <c r="V20" s="203">
        <v>27025.968761551369</v>
      </c>
      <c r="W20" s="203">
        <v>27777.339167881481</v>
      </c>
      <c r="X20" s="203"/>
      <c r="Y20" s="203"/>
      <c r="Z20" s="203"/>
      <c r="AA20" s="203"/>
      <c r="AB20" s="360"/>
      <c r="AD20" s="148"/>
      <c r="AE20" s="250"/>
      <c r="AO20" s="31"/>
    </row>
    <row r="21" spans="2:41" hidden="1" outlineLevel="1">
      <c r="B21" s="40" t="s">
        <v>59</v>
      </c>
      <c r="C21" s="40" t="s">
        <v>60</v>
      </c>
      <c r="D21" s="136"/>
      <c r="E21" s="136"/>
      <c r="F21" s="136"/>
      <c r="G21" s="136"/>
      <c r="H21" s="136"/>
      <c r="I21" s="136"/>
      <c r="J21" s="136"/>
      <c r="K21" s="136"/>
      <c r="L21" s="136">
        <v>97.818892555306235</v>
      </c>
      <c r="M21" s="136">
        <v>101.55408420227424</v>
      </c>
      <c r="N21" s="136">
        <v>131.36255475770457</v>
      </c>
      <c r="O21" s="136">
        <v>144.54793087983575</v>
      </c>
      <c r="P21" s="136">
        <v>156.0143823929258</v>
      </c>
      <c r="Q21" s="136">
        <v>155.639950960671</v>
      </c>
      <c r="R21" s="136">
        <v>151.80842672669419</v>
      </c>
      <c r="S21" s="136">
        <v>142.78732216885413</v>
      </c>
      <c r="T21" s="136">
        <v>129.5032113612628</v>
      </c>
      <c r="U21" s="136">
        <v>122.97418560181568</v>
      </c>
      <c r="V21" s="136">
        <v>118.36850097455651</v>
      </c>
      <c r="W21" s="136">
        <v>117.98309934037208</v>
      </c>
      <c r="X21" s="136"/>
      <c r="Y21" s="136"/>
      <c r="Z21" s="136"/>
      <c r="AA21" s="136"/>
      <c r="AB21" s="361"/>
      <c r="AD21" s="138"/>
      <c r="AE21" s="250"/>
      <c r="AO21" s="31"/>
    </row>
    <row r="22" spans="2:41" hidden="1" outlineLevel="1">
      <c r="B22" s="40" t="s">
        <v>71</v>
      </c>
      <c r="C22" s="40" t="s">
        <v>15</v>
      </c>
      <c r="D22" s="136"/>
      <c r="E22" s="136"/>
      <c r="F22" s="136"/>
      <c r="G22" s="136"/>
      <c r="H22" s="136"/>
      <c r="I22" s="136"/>
      <c r="J22" s="136"/>
      <c r="K22" s="136"/>
      <c r="L22" s="136">
        <v>21.461482860328527</v>
      </c>
      <c r="M22" s="136">
        <v>21.461482860328527</v>
      </c>
      <c r="N22" s="136">
        <v>24.115393789767481</v>
      </c>
      <c r="O22" s="136">
        <v>25.750318016892003</v>
      </c>
      <c r="P22" s="136">
        <v>39.145327311010007</v>
      </c>
      <c r="Q22" s="136">
        <v>44.27207975377096</v>
      </c>
      <c r="R22" s="136">
        <v>50.871715330520473</v>
      </c>
      <c r="S22" s="136">
        <v>66.033863264105577</v>
      </c>
      <c r="T22" s="136">
        <v>77.353513218480416</v>
      </c>
      <c r="U22" s="136">
        <v>88.125325380525936</v>
      </c>
      <c r="V22" s="136">
        <v>96.180750894212636</v>
      </c>
      <c r="W22" s="136">
        <v>100</v>
      </c>
      <c r="X22" s="136"/>
      <c r="Y22" s="136"/>
      <c r="Z22" s="136"/>
      <c r="AA22" s="136"/>
      <c r="AB22" s="361"/>
      <c r="AD22" s="138"/>
      <c r="AE22" s="250"/>
      <c r="AO22" s="31"/>
    </row>
    <row r="23" spans="2:41" hidden="1" outlineLevel="1">
      <c r="B23" s="244" t="s">
        <v>137</v>
      </c>
      <c r="C23" s="244" t="s">
        <v>16</v>
      </c>
      <c r="D23" s="244"/>
      <c r="E23" s="244"/>
      <c r="F23" s="244"/>
      <c r="G23" s="244"/>
      <c r="H23" s="244"/>
      <c r="I23" s="244"/>
      <c r="J23" s="244"/>
      <c r="K23" s="251"/>
      <c r="L23" s="251">
        <v>1756.8</v>
      </c>
      <c r="M23" s="251">
        <v>1756.8</v>
      </c>
      <c r="N23" s="244">
        <v>1756.8</v>
      </c>
      <c r="O23" s="251">
        <v>1756.8</v>
      </c>
      <c r="P23" s="251">
        <v>1756.8</v>
      </c>
      <c r="Q23" s="251">
        <v>1756.8</v>
      </c>
      <c r="R23" s="251">
        <v>1756.8</v>
      </c>
      <c r="S23" s="251">
        <v>0</v>
      </c>
      <c r="T23" s="251">
        <v>0</v>
      </c>
      <c r="U23" s="251">
        <v>0</v>
      </c>
      <c r="V23" s="251">
        <v>0</v>
      </c>
      <c r="W23" s="251">
        <v>0</v>
      </c>
      <c r="X23" s="251"/>
      <c r="Y23" s="251"/>
      <c r="Z23" s="251"/>
      <c r="AA23" s="251"/>
      <c r="AB23" s="362"/>
      <c r="AD23" s="250"/>
      <c r="AE23" s="250"/>
      <c r="AO23" s="31"/>
    </row>
    <row r="24" spans="2:41" collapsed="1">
      <c r="B24" s="250"/>
      <c r="C24" s="250"/>
      <c r="D24" s="250"/>
      <c r="E24" s="250"/>
      <c r="F24" s="250"/>
      <c r="G24" s="250"/>
      <c r="H24" s="250"/>
      <c r="I24" s="250"/>
      <c r="J24" s="250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363"/>
      <c r="AD24" s="250"/>
      <c r="AE24" s="250"/>
      <c r="AO24" s="31"/>
    </row>
    <row r="25" spans="2:41" ht="13.5" hidden="1" outlineLevel="1" thickBot="1">
      <c r="B25" s="44" t="s">
        <v>181</v>
      </c>
      <c r="C25" s="44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358"/>
      <c r="AD25" s="250"/>
      <c r="AE25" s="250"/>
      <c r="AO25" s="31"/>
    </row>
    <row r="26" spans="2:41" hidden="1" outlineLevel="1">
      <c r="B26" s="37" t="s">
        <v>57</v>
      </c>
      <c r="C26" s="37" t="s">
        <v>16</v>
      </c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>
        <v>8473.7512000000006</v>
      </c>
      <c r="Q26" s="144">
        <v>9532.9671999999991</v>
      </c>
      <c r="R26" s="144">
        <v>9787.2726083686684</v>
      </c>
      <c r="S26" s="144">
        <v>10316.962536830933</v>
      </c>
      <c r="T26" s="144">
        <v>11493.116413764279</v>
      </c>
      <c r="U26" s="144">
        <v>13153.60761455393</v>
      </c>
      <c r="V26" s="144">
        <v>14622.003825862072</v>
      </c>
      <c r="W26" s="144">
        <v>16858.294163922295</v>
      </c>
      <c r="X26" s="144">
        <v>18485.035862734367</v>
      </c>
      <c r="Y26" s="144">
        <v>19459.294829190687</v>
      </c>
      <c r="Z26" s="144">
        <v>20458.43855371308</v>
      </c>
      <c r="AA26" s="144">
        <v>20336.363188023715</v>
      </c>
      <c r="AB26" s="359"/>
      <c r="AD26" s="250"/>
      <c r="AE26" s="250"/>
      <c r="AO26" s="31"/>
    </row>
    <row r="27" spans="2:41" hidden="1" outlineLevel="1">
      <c r="B27" s="40" t="s">
        <v>58</v>
      </c>
      <c r="C27" s="40" t="s">
        <v>16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>
        <v>17153.946351757528</v>
      </c>
      <c r="Q27" s="203">
        <v>16094.730351757529</v>
      </c>
      <c r="R27" s="203">
        <v>15840.424943388862</v>
      </c>
      <c r="S27" s="203">
        <v>15303.002900545702</v>
      </c>
      <c r="T27" s="203">
        <v>14126.849024612355</v>
      </c>
      <c r="U27" s="203">
        <v>12466.357823822704</v>
      </c>
      <c r="V27" s="203">
        <v>10966.842661668652</v>
      </c>
      <c r="W27" s="203">
        <v>8701</v>
      </c>
      <c r="X27" s="203">
        <v>5978.9318281989108</v>
      </c>
      <c r="Y27" s="203">
        <v>2841.9723181372751</v>
      </c>
      <c r="Z27" s="203">
        <v>1127.6778097514577</v>
      </c>
      <c r="AA27" s="203">
        <v>0</v>
      </c>
      <c r="AB27" s="360"/>
      <c r="AD27" s="250"/>
      <c r="AE27" s="250"/>
      <c r="AO27" s="31"/>
    </row>
    <row r="28" spans="2:41" hidden="1" outlineLevel="1">
      <c r="B28" s="40" t="s">
        <v>73</v>
      </c>
      <c r="C28" s="40" t="s">
        <v>16</v>
      </c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>
        <v>25627.697551757527</v>
      </c>
      <c r="Q28" s="203">
        <v>25627.697551757527</v>
      </c>
      <c r="R28" s="203">
        <v>25627.697551757527</v>
      </c>
      <c r="S28" s="203">
        <v>25619.965437376632</v>
      </c>
      <c r="T28" s="203">
        <v>25619.965438376632</v>
      </c>
      <c r="U28" s="203">
        <v>25619.965438376632</v>
      </c>
      <c r="V28" s="203">
        <v>25588.846487530722</v>
      </c>
      <c r="W28" s="203">
        <v>25559</v>
      </c>
      <c r="X28" s="203">
        <v>24463.967690933277</v>
      </c>
      <c r="Y28" s="203">
        <v>22301.267147327959</v>
      </c>
      <c r="Z28" s="203">
        <v>21586.116363464535</v>
      </c>
      <c r="AA28" s="145">
        <v>20336.363188023715</v>
      </c>
      <c r="AB28" s="364"/>
      <c r="AD28" s="250"/>
      <c r="AE28" s="250"/>
      <c r="AO28" s="31"/>
    </row>
    <row r="29" spans="2:41" hidden="1" outlineLevel="1">
      <c r="B29" s="40" t="s">
        <v>59</v>
      </c>
      <c r="C29" s="40" t="s">
        <v>60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>
        <v>141.1344138047975</v>
      </c>
      <c r="Q29" s="136">
        <v>140.74270418329982</v>
      </c>
      <c r="R29" s="136">
        <v>138.34041318841852</v>
      </c>
      <c r="S29" s="136">
        <v>131.1614822970476</v>
      </c>
      <c r="T29" s="136">
        <v>126.61695806868967</v>
      </c>
      <c r="U29" s="136">
        <v>121.89896476589314</v>
      </c>
      <c r="V29" s="136">
        <v>119.8135371868869</v>
      </c>
      <c r="W29" s="136">
        <v>117.50313218968211</v>
      </c>
      <c r="X29" s="136">
        <v>116.84322096851639</v>
      </c>
      <c r="Y29" s="136">
        <v>115.77207456962036</v>
      </c>
      <c r="Z29" s="136">
        <v>115.7405816702888</v>
      </c>
      <c r="AA29" s="136">
        <v>116.27113537041961</v>
      </c>
      <c r="AB29" s="361"/>
      <c r="AD29" s="250"/>
      <c r="AE29" s="250"/>
      <c r="AO29" s="31"/>
    </row>
    <row r="30" spans="2:41" hidden="1" outlineLevel="1">
      <c r="B30" s="40" t="s">
        <v>71</v>
      </c>
      <c r="C30" s="40" t="s">
        <v>15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>
        <v>33.064816622275451</v>
      </c>
      <c r="Q30" s="136">
        <v>37.197907384177931</v>
      </c>
      <c r="R30" s="136">
        <v>38.190214273453002</v>
      </c>
      <c r="S30" s="136">
        <v>40.269228941970589</v>
      </c>
      <c r="T30" s="136">
        <v>44.859999680360701</v>
      </c>
      <c r="U30" s="136">
        <v>51.341238715532697</v>
      </c>
      <c r="V30" s="136">
        <v>57.14209834736895</v>
      </c>
      <c r="W30" s="136">
        <v>65.958744155949603</v>
      </c>
      <c r="X30" s="136">
        <v>75.560252924897398</v>
      </c>
      <c r="Y30" s="136">
        <v>87.256453638430216</v>
      </c>
      <c r="Z30" s="136">
        <v>94.775911559246012</v>
      </c>
      <c r="AA30" s="136">
        <v>100</v>
      </c>
      <c r="AB30" s="361"/>
      <c r="AD30" s="250"/>
      <c r="AE30" s="250"/>
      <c r="AO30" s="31"/>
    </row>
    <row r="31" spans="2:41" hidden="1" outlineLevel="1">
      <c r="B31" s="244" t="s">
        <v>137</v>
      </c>
      <c r="C31" s="244" t="s">
        <v>16</v>
      </c>
      <c r="D31" s="244"/>
      <c r="E31" s="244"/>
      <c r="F31" s="244"/>
      <c r="G31" s="244"/>
      <c r="H31" s="244"/>
      <c r="I31" s="244"/>
      <c r="J31" s="244"/>
      <c r="K31" s="251"/>
      <c r="L31" s="251"/>
      <c r="M31" s="251"/>
      <c r="N31" s="244"/>
      <c r="O31" s="251"/>
      <c r="P31" s="251">
        <v>0</v>
      </c>
      <c r="Q31" s="251">
        <v>0</v>
      </c>
      <c r="R31" s="251">
        <v>0</v>
      </c>
      <c r="S31" s="251">
        <v>0</v>
      </c>
      <c r="T31" s="251">
        <v>0</v>
      </c>
      <c r="U31" s="251">
        <v>0</v>
      </c>
      <c r="V31" s="251">
        <v>0</v>
      </c>
      <c r="W31" s="251">
        <v>0</v>
      </c>
      <c r="X31" s="251">
        <v>0</v>
      </c>
      <c r="Y31" s="251">
        <v>0</v>
      </c>
      <c r="Z31" s="251">
        <v>0</v>
      </c>
      <c r="AA31" s="251">
        <v>0</v>
      </c>
      <c r="AB31" s="362"/>
      <c r="AD31" s="250"/>
      <c r="AE31" s="250"/>
      <c r="AO31" s="31"/>
    </row>
    <row r="32" spans="2:41" ht="13.5" collapsed="1" thickBot="1">
      <c r="B32" s="250"/>
      <c r="C32" s="250"/>
      <c r="D32" s="250"/>
      <c r="E32" s="250"/>
      <c r="F32" s="250"/>
      <c r="G32" s="250"/>
      <c r="H32" s="250"/>
      <c r="I32" s="250"/>
      <c r="J32" s="250"/>
      <c r="K32" s="252"/>
      <c r="L32" s="252"/>
      <c r="M32" s="252"/>
      <c r="N32" s="250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363"/>
      <c r="AD32" s="250"/>
      <c r="AE32" s="250"/>
      <c r="AO32" s="31"/>
    </row>
    <row r="33" spans="2:41" ht="13.5" thickBot="1">
      <c r="B33" s="44" t="s">
        <v>191</v>
      </c>
      <c r="C33" s="44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358"/>
      <c r="AD33" s="250"/>
      <c r="AE33" s="250"/>
      <c r="AO33" s="31"/>
    </row>
    <row r="34" spans="2:41">
      <c r="B34" s="37" t="s">
        <v>57</v>
      </c>
      <c r="C34" s="37" t="s">
        <v>16</v>
      </c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>
        <v>8224.1452010000012</v>
      </c>
      <c r="U34" s="144">
        <v>8508.9259993806827</v>
      </c>
      <c r="V34" s="144">
        <v>9362.5572864545466</v>
      </c>
      <c r="W34" s="144">
        <v>9847.5165967600005</v>
      </c>
      <c r="X34" s="144">
        <v>10928.612586595482</v>
      </c>
      <c r="Y34" s="144">
        <v>12525.601223625166</v>
      </c>
      <c r="Z34" s="144">
        <v>14506.157127402625</v>
      </c>
      <c r="AA34" s="144">
        <v>16709.423226184081</v>
      </c>
      <c r="AB34" s="359">
        <v>18311.612776568487</v>
      </c>
      <c r="AD34" s="250"/>
      <c r="AE34" s="250"/>
      <c r="AO34" s="31"/>
    </row>
    <row r="35" spans="2:41">
      <c r="B35" s="40" t="s">
        <v>58</v>
      </c>
      <c r="C35" s="40" t="s">
        <v>16</v>
      </c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>
        <v>17480.280551947413</v>
      </c>
      <c r="U35" s="203">
        <v>17195.499753566728</v>
      </c>
      <c r="V35" s="203">
        <v>16291.650412317802</v>
      </c>
      <c r="W35" s="203">
        <v>15806.691102012352</v>
      </c>
      <c r="X35" s="203">
        <v>14725.595112176865</v>
      </c>
      <c r="Y35" s="203">
        <v>13128.606475147184</v>
      </c>
      <c r="Z35" s="203">
        <v>11148.050571369728</v>
      </c>
      <c r="AA35" s="203">
        <v>8813.7941970828688</v>
      </c>
      <c r="AB35" s="360">
        <v>6029.357014298319</v>
      </c>
      <c r="AD35" s="250"/>
      <c r="AE35" s="250"/>
      <c r="AO35" s="31"/>
    </row>
    <row r="36" spans="2:41">
      <c r="B36" s="40" t="s">
        <v>73</v>
      </c>
      <c r="C36" s="40" t="s">
        <v>16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>
        <v>25704.425752947413</v>
      </c>
      <c r="U36" s="203">
        <v>25704.425752947413</v>
      </c>
      <c r="V36" s="203">
        <v>25654.207698772345</v>
      </c>
      <c r="W36" s="203">
        <v>25654.207698772349</v>
      </c>
      <c r="X36" s="203">
        <v>25654.207698772349</v>
      </c>
      <c r="Y36" s="203">
        <v>25654.207698772345</v>
      </c>
      <c r="Z36" s="203">
        <v>25654.207698772345</v>
      </c>
      <c r="AA36" s="203">
        <v>25523.217423266949</v>
      </c>
      <c r="AB36" s="360">
        <v>24340.969790866806</v>
      </c>
      <c r="AD36" s="250"/>
      <c r="AE36" s="250"/>
      <c r="AO36" s="31"/>
    </row>
    <row r="37" spans="2:41">
      <c r="B37" s="40" t="s">
        <v>59</v>
      </c>
      <c r="C37" s="40" t="s">
        <v>60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>
        <v>79.419370177564673</v>
      </c>
      <c r="U37" s="136">
        <v>78.664972389458015</v>
      </c>
      <c r="V37" s="136">
        <v>79.299500916005314</v>
      </c>
      <c r="W37" s="136">
        <v>79.311153786211705</v>
      </c>
      <c r="X37" s="136">
        <v>80.339513058802197</v>
      </c>
      <c r="Y37" s="136">
        <v>81.35678693638819</v>
      </c>
      <c r="Z37" s="136">
        <v>81.49962512171976</v>
      </c>
      <c r="AA37" s="136">
        <v>85.717693591590162</v>
      </c>
      <c r="AB37" s="361">
        <v>86.560695349692708</v>
      </c>
      <c r="AD37" s="250"/>
      <c r="AE37" s="250"/>
      <c r="AO37" s="31"/>
    </row>
    <row r="38" spans="2:41">
      <c r="B38" s="40" t="s">
        <v>71</v>
      </c>
      <c r="C38" s="40" t="s">
        <v>15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>
        <v>31.995055170827829</v>
      </c>
      <c r="U38" s="136">
        <v>33.102960872039702</v>
      </c>
      <c r="V38" s="136">
        <v>36.495211219883366</v>
      </c>
      <c r="W38" s="136">
        <v>38.385580690653107</v>
      </c>
      <c r="X38" s="136">
        <v>42.599688577084599</v>
      </c>
      <c r="Y38" s="136">
        <v>48.824743958959083</v>
      </c>
      <c r="Z38" s="136">
        <v>56.544943027403662</v>
      </c>
      <c r="AA38" s="136">
        <v>65.467542547953926</v>
      </c>
      <c r="AB38" s="361">
        <v>75.229594111896688</v>
      </c>
      <c r="AD38" s="250"/>
      <c r="AE38" s="250"/>
      <c r="AO38" s="31"/>
    </row>
    <row r="39" spans="2:41">
      <c r="B39" s="244" t="s">
        <v>137</v>
      </c>
      <c r="C39" s="244" t="s">
        <v>16</v>
      </c>
      <c r="D39" s="244"/>
      <c r="E39" s="244"/>
      <c r="F39" s="244"/>
      <c r="G39" s="244"/>
      <c r="H39" s="244"/>
      <c r="I39" s="244"/>
      <c r="J39" s="244"/>
      <c r="K39" s="251"/>
      <c r="L39" s="251"/>
      <c r="M39" s="251"/>
      <c r="N39" s="244"/>
      <c r="O39" s="251"/>
      <c r="P39" s="251"/>
      <c r="Q39" s="251"/>
      <c r="R39" s="251"/>
      <c r="S39" s="251"/>
      <c r="T39" s="251">
        <v>0</v>
      </c>
      <c r="U39" s="251">
        <v>0</v>
      </c>
      <c r="V39" s="251">
        <v>0</v>
      </c>
      <c r="W39" s="251">
        <v>0</v>
      </c>
      <c r="X39" s="251">
        <v>0</v>
      </c>
      <c r="Y39" s="251">
        <v>0</v>
      </c>
      <c r="Z39" s="251">
        <v>0</v>
      </c>
      <c r="AA39" s="251">
        <v>0</v>
      </c>
      <c r="AB39" s="362">
        <v>0</v>
      </c>
      <c r="AD39" s="250"/>
      <c r="AE39" s="250"/>
      <c r="AO39" s="31"/>
    </row>
    <row r="40" spans="2:41" ht="13.5" thickBot="1">
      <c r="B40" s="250"/>
      <c r="C40" s="250"/>
      <c r="D40" s="250"/>
      <c r="E40" s="250"/>
      <c r="F40" s="250"/>
      <c r="G40" s="250"/>
      <c r="H40" s="250"/>
      <c r="I40" s="250"/>
      <c r="J40" s="250"/>
      <c r="K40" s="252"/>
      <c r="L40" s="252"/>
      <c r="M40" s="252"/>
      <c r="N40" s="250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363"/>
      <c r="AD40" s="250"/>
      <c r="AE40" s="250"/>
      <c r="AO40" s="31"/>
    </row>
    <row r="41" spans="2:41" ht="13.5" thickBot="1">
      <c r="B41" s="44" t="s">
        <v>199</v>
      </c>
      <c r="C41" s="44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358"/>
      <c r="AD41" s="250"/>
      <c r="AE41" s="250"/>
      <c r="AO41" s="31"/>
    </row>
    <row r="42" spans="2:41">
      <c r="B42" s="37" t="s">
        <v>57</v>
      </c>
      <c r="C42" s="37" t="s">
        <v>16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>
        <v>324.61800100000005</v>
      </c>
      <c r="Y42" s="144">
        <v>648.73800099999994</v>
      </c>
      <c r="Z42" s="144">
        <v>1741.8108655699064</v>
      </c>
      <c r="AA42" s="144">
        <v>2817.9874322728451</v>
      </c>
      <c r="AB42" s="359">
        <v>5529.9815608161325</v>
      </c>
      <c r="AD42" s="250"/>
      <c r="AE42" s="250"/>
      <c r="AO42" s="31"/>
    </row>
    <row r="43" spans="2:41">
      <c r="B43" s="40" t="s">
        <v>58</v>
      </c>
      <c r="C43" s="40" t="s">
        <v>16</v>
      </c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 t="s">
        <v>206</v>
      </c>
      <c r="W43" s="203"/>
      <c r="X43" s="203">
        <v>25448.969390038856</v>
      </c>
      <c r="Y43" s="203">
        <v>25124.849390038857</v>
      </c>
      <c r="Z43" s="203">
        <v>24031.776525468955</v>
      </c>
      <c r="AA43" s="203">
        <v>22970.942507026903</v>
      </c>
      <c r="AB43" s="360">
        <v>20258.948378483608</v>
      </c>
      <c r="AD43" s="250"/>
      <c r="AE43" s="250"/>
      <c r="AO43" s="31"/>
    </row>
    <row r="44" spans="2:41">
      <c r="B44" s="40" t="s">
        <v>73</v>
      </c>
      <c r="C44" s="40" t="s">
        <v>16</v>
      </c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>
        <v>25773.587391038858</v>
      </c>
      <c r="Y44" s="203">
        <v>25773.587391038858</v>
      </c>
      <c r="Z44" s="203">
        <v>25773.587391038858</v>
      </c>
      <c r="AA44" s="203">
        <v>25788.929939299745</v>
      </c>
      <c r="AB44" s="360">
        <v>25788.929939299742</v>
      </c>
      <c r="AD44" s="250"/>
      <c r="AE44" s="250"/>
      <c r="AO44" s="31"/>
    </row>
    <row r="45" spans="2:41">
      <c r="B45" s="40" t="s">
        <v>59</v>
      </c>
      <c r="C45" s="40" t="s">
        <v>60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>
        <v>87.957212205137907</v>
      </c>
      <c r="Y45" s="136">
        <v>81.004960402239746</v>
      </c>
      <c r="Z45" s="136">
        <v>81.849974994881293</v>
      </c>
      <c r="AA45" s="136">
        <v>86.042732687418891</v>
      </c>
      <c r="AB45" s="361">
        <v>92.122413849491849</v>
      </c>
      <c r="AD45" s="250"/>
      <c r="AE45" s="250"/>
      <c r="AO45" s="31"/>
    </row>
    <row r="46" spans="2:41">
      <c r="B46" s="40" t="s">
        <v>71</v>
      </c>
      <c r="C46" s="40" t="s">
        <v>15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>
        <v>1.2594987111218576</v>
      </c>
      <c r="Y46" s="136">
        <v>2.5170652077155458</v>
      </c>
      <c r="Z46" s="136">
        <v>6.7581234972959621</v>
      </c>
      <c r="AA46" s="136">
        <v>10.927120430764809</v>
      </c>
      <c r="AB46" s="361">
        <v>21.443237752912715</v>
      </c>
      <c r="AD46" s="250"/>
      <c r="AE46" s="250"/>
      <c r="AO46" s="31"/>
    </row>
    <row r="47" spans="2:41">
      <c r="B47" s="244" t="s">
        <v>137</v>
      </c>
      <c r="C47" s="244" t="s">
        <v>16</v>
      </c>
      <c r="D47" s="244"/>
      <c r="E47" s="244"/>
      <c r="F47" s="244"/>
      <c r="G47" s="244"/>
      <c r="H47" s="244"/>
      <c r="I47" s="244"/>
      <c r="J47" s="244"/>
      <c r="K47" s="251"/>
      <c r="L47" s="251"/>
      <c r="M47" s="251"/>
      <c r="N47" s="244"/>
      <c r="O47" s="251"/>
      <c r="P47" s="251"/>
      <c r="Q47" s="251"/>
      <c r="R47" s="251"/>
      <c r="S47" s="251"/>
      <c r="T47" s="251"/>
      <c r="U47" s="251"/>
      <c r="V47" s="251"/>
      <c r="W47" s="251"/>
      <c r="X47" s="251">
        <v>0</v>
      </c>
      <c r="Y47" s="251">
        <v>0</v>
      </c>
      <c r="Z47" s="251">
        <v>0</v>
      </c>
      <c r="AA47" s="251">
        <v>0</v>
      </c>
      <c r="AB47" s="396">
        <v>0</v>
      </c>
      <c r="AD47" s="250"/>
      <c r="AE47" s="250"/>
      <c r="AO47" s="31"/>
    </row>
    <row r="48" spans="2:41" ht="13.5" thickBot="1">
      <c r="B48" s="244"/>
      <c r="C48" s="244"/>
      <c r="D48" s="244"/>
      <c r="E48" s="244"/>
      <c r="F48" s="244"/>
      <c r="G48" s="244"/>
      <c r="H48" s="244"/>
      <c r="I48" s="244"/>
      <c r="J48" s="244"/>
      <c r="K48" s="251"/>
      <c r="L48" s="251"/>
      <c r="M48" s="251"/>
      <c r="N48" s="244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396"/>
      <c r="AD48" s="250"/>
      <c r="AE48" s="250"/>
      <c r="AO48" s="31"/>
    </row>
    <row r="49" spans="2:41" ht="13.5" thickBot="1">
      <c r="B49" s="44" t="s">
        <v>208</v>
      </c>
      <c r="C49" s="44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358"/>
      <c r="AD49" s="250"/>
      <c r="AE49" s="250"/>
      <c r="AO49" s="31"/>
    </row>
    <row r="50" spans="2:41">
      <c r="B50" s="37" t="s">
        <v>57</v>
      </c>
      <c r="C50" s="37" t="s">
        <v>16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359">
        <v>369.29900099999998</v>
      </c>
      <c r="AD50" s="250"/>
      <c r="AE50" s="250"/>
      <c r="AO50" s="31"/>
    </row>
    <row r="51" spans="2:41">
      <c r="B51" s="40" t="s">
        <v>58</v>
      </c>
      <c r="C51" s="40" t="s">
        <v>16</v>
      </c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 t="s">
        <v>206</v>
      </c>
      <c r="W51" s="203"/>
      <c r="X51" s="203"/>
      <c r="Y51" s="203"/>
      <c r="Z51" s="203"/>
      <c r="AA51" s="203"/>
      <c r="AB51" s="360">
        <v>25489.636713616881</v>
      </c>
      <c r="AD51" s="250"/>
      <c r="AE51" s="250"/>
      <c r="AO51" s="31"/>
    </row>
    <row r="52" spans="2:41">
      <c r="B52" s="40" t="s">
        <v>73</v>
      </c>
      <c r="C52" s="40" t="s">
        <v>16</v>
      </c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360">
        <v>25858.93571461688</v>
      </c>
      <c r="AD52" s="250"/>
      <c r="AE52" s="250"/>
      <c r="AO52" s="31"/>
    </row>
    <row r="53" spans="2:41">
      <c r="B53" s="40" t="s">
        <v>59</v>
      </c>
      <c r="C53" s="40" t="s">
        <v>60</v>
      </c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361">
        <v>85.840013738136889</v>
      </c>
      <c r="AD53" s="250"/>
      <c r="AE53" s="250"/>
      <c r="AO53" s="31"/>
    </row>
    <row r="54" spans="2:41">
      <c r="B54" s="40" t="s">
        <v>71</v>
      </c>
      <c r="C54" s="40" t="s">
        <v>15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361">
        <v>1.4281291584295637</v>
      </c>
      <c r="AD54" s="250"/>
      <c r="AE54" s="250"/>
      <c r="AO54" s="31"/>
    </row>
    <row r="55" spans="2:41">
      <c r="B55" s="244" t="s">
        <v>137</v>
      </c>
      <c r="C55" s="244" t="s">
        <v>16</v>
      </c>
      <c r="D55" s="244"/>
      <c r="E55" s="244"/>
      <c r="F55" s="244"/>
      <c r="G55" s="244"/>
      <c r="H55" s="244"/>
      <c r="I55" s="244"/>
      <c r="J55" s="244"/>
      <c r="K55" s="251"/>
      <c r="L55" s="251"/>
      <c r="M55" s="251"/>
      <c r="N55" s="244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396">
        <v>0</v>
      </c>
      <c r="AD55" s="250"/>
      <c r="AE55" s="250"/>
      <c r="AO55" s="31"/>
    </row>
    <row r="56" spans="2:41">
      <c r="B56" s="244"/>
      <c r="C56" s="244"/>
      <c r="D56" s="244"/>
      <c r="E56" s="244"/>
      <c r="F56" s="244"/>
      <c r="G56" s="244"/>
      <c r="H56" s="244"/>
      <c r="I56" s="244"/>
      <c r="J56" s="244"/>
      <c r="K56" s="251"/>
      <c r="L56" s="251"/>
      <c r="M56" s="251"/>
      <c r="N56" s="244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362"/>
      <c r="AO56" s="35"/>
    </row>
    <row r="57" spans="2:41">
      <c r="AO57" s="31"/>
    </row>
    <row r="58" spans="2:41">
      <c r="AO58" s="35"/>
    </row>
    <row r="59" spans="2:41">
      <c r="AO59" s="31"/>
    </row>
    <row r="60" spans="2:41">
      <c r="AO60" s="35"/>
    </row>
    <row r="61" spans="2:41">
      <c r="AO61" s="31"/>
    </row>
    <row r="62" spans="2:41">
      <c r="AO62" s="35"/>
    </row>
    <row r="63" spans="2:41">
      <c r="AO63" s="31"/>
    </row>
    <row r="64" spans="2:41">
      <c r="AO64" s="35"/>
    </row>
    <row r="65" spans="41:41">
      <c r="AO65" s="31"/>
    </row>
    <row r="66" spans="41:41">
      <c r="AO66" s="35"/>
    </row>
    <row r="67" spans="41:41" ht="27" customHeight="1">
      <c r="AO67" s="31"/>
    </row>
    <row r="68" spans="41:41">
      <c r="AO68" s="35"/>
    </row>
    <row r="69" spans="41:41">
      <c r="AO69" s="31"/>
    </row>
    <row r="70" spans="41:41">
      <c r="AO70" s="35"/>
    </row>
    <row r="71" spans="41:41">
      <c r="AO71" s="31"/>
    </row>
    <row r="72" spans="41:41">
      <c r="AO72" s="35"/>
    </row>
    <row r="73" spans="41:41">
      <c r="AO73" s="31"/>
    </row>
    <row r="74" spans="41:41">
      <c r="AO74" s="35"/>
    </row>
    <row r="75" spans="41:41">
      <c r="AO75" s="31"/>
    </row>
    <row r="76" spans="41:41">
      <c r="AO76" s="35"/>
    </row>
    <row r="77" spans="41:41">
      <c r="AO77" s="31"/>
    </row>
    <row r="78" spans="41:41">
      <c r="AO78" s="35"/>
    </row>
    <row r="79" spans="41:41">
      <c r="AO79" s="31"/>
    </row>
    <row r="80" spans="41:41">
      <c r="AO80" s="35"/>
    </row>
    <row r="81" spans="41:41">
      <c r="AO81" s="31"/>
    </row>
    <row r="82" spans="41:41">
      <c r="AO82" s="35"/>
    </row>
    <row r="84" spans="41:41" ht="14.25" customHeight="1"/>
    <row r="156" ht="51" customHeight="1"/>
    <row r="228" ht="51.75" customHeight="1"/>
    <row r="229" ht="36" customHeight="1"/>
  </sheetData>
  <mergeCells count="1">
    <mergeCell ref="AM6:AN6"/>
  </mergeCells>
  <pageMargins left="0.78740157480314965" right="0.78740157480314965" top="0.98425196850393704" bottom="0.98425196850393704" header="0.51181102362204722" footer="0.51181102362204722"/>
  <pageSetup paperSize="9" scale="60" orientation="landscape" r:id="rId1"/>
  <headerFooter alignWithMargins="0">
    <oddHeader>&amp;L&amp;G</oddHeader>
    <oddFooter>&amp;L&amp;"Trebuchet MS,Standard"VERBUND AG&amp;C&amp;"Trebuchet MS,Standard"&amp;D_x000D_&amp;1#&amp;"Calibri"&amp;10&amp;K000000 Nur für den internen Gebrauch - Internal&amp;R&amp;"Trebuchet MS,Standard"&amp;P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reProperties xmlns:f="urn://firesys.de/fireProperties">
  <f:p name="MSIP_Label_8d966005-d7ca-48e9-93b3-1b2e218dc777_Enabled" lastModified="2026-02-06T08:37:13.9861209Z">true</f:p>
  <f:p name="MSIP_Label_8d966005-d7ca-48e9-93b3-1b2e218dc777_SetDate" lastModified="2026-02-06T08:37:13.9861209Z">2024-09-17T09:58:44Z</f:p>
  <f:p name="MSIP_Label_8d966005-d7ca-48e9-93b3-1b2e218dc777_Method" lastModified="2026-02-06T08:37:13.9861209Z">Standard</f:p>
  <f:p name="MSIP_Label_8d966005-d7ca-48e9-93b3-1b2e218dc777_Name" lastModified="2026-02-06T08:37:13.9861209Z">PoC_Files_Testgroup</f:p>
  <f:p name="MSIP_Label_8d966005-d7ca-48e9-93b3-1b2e218dc777_SiteId" lastModified="2026-02-06T08:37:13.9861209Z">5f051d9d-1c64-4baf-b3e7-7e79225f69f3</f:p>
  <f:p name="MSIP_Label_8d966005-d7ca-48e9-93b3-1b2e218dc777_ActionId" lastModified="2026-02-06T08:37:13.9861209Z">b3529522-6566-450b-91ea-d47c91628890</f:p>
  <f:p name="MSIP_Label_8d966005-d7ca-48e9-93b3-1b2e218dc777_ContentBits" lastModified="2026-02-06T08:37:13.9861209Z">2</f:p>
  <f:p name="XbrlDocumentId" lastModified="2026-02-06T08:37:13.9861209Z">35031e38-fb55-4451-87e9-56a21270a7ae</f:p>
</f:FireProperties>
</file>

<file path=customXml/itemProps1.xml><?xml version="1.0" encoding="utf-8"?>
<ds:datastoreItem xmlns:ds="http://schemas.openxmlformats.org/officeDocument/2006/customXml" ds:itemID="{02110C3A-8E7E-4887-8597-D5110F89F372}">
  <ds:schemaRefs>
    <ds:schemaRef ds:uri="urn://firesys.de/fire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Content</vt:lpstr>
      <vt:lpstr>Key Figures</vt:lpstr>
      <vt:lpstr>P&amp;L Details</vt:lpstr>
      <vt:lpstr>Balance Sheet &amp; Cash flows</vt:lpstr>
      <vt:lpstr>Results by Segments</vt:lpstr>
      <vt:lpstr>Generation &amp; Sales</vt:lpstr>
      <vt:lpstr>Hedging &amp; Prices</vt:lpstr>
      <vt:lpstr>'Balance Sheet &amp; Cash flows'!Druckbereich</vt:lpstr>
      <vt:lpstr>Content!Druckbereich</vt:lpstr>
      <vt:lpstr>'Generation &amp; Sales'!Druckbereich</vt:lpstr>
      <vt:lpstr>'Hedging &amp; Prices'!Druckbereich</vt:lpstr>
      <vt:lpstr>'Key Figures'!Druckbereich</vt:lpstr>
      <vt:lpstr>'P&amp;L Details'!Druckbereich</vt:lpstr>
      <vt:lpstr>'Results by Segments'!Druckbereich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Analyst Fact Sheet</dc:title>
  <lastPrinted>2025-01-23T14:13:35.0000000Z</lastPrinted>
  <dcterms:created xsi:type="dcterms:W3CDTF">2003-01-29T13:05:41.0000000Z</dcterms:created>
  <dcterms:modified xsi:type="dcterms:W3CDTF">2026-05-13T06:26:27.0000000Z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966005-d7ca-48e9-93b3-1b2e218dc777_Enabled">
    <vt:lpwstr>true</vt:lpwstr>
  </property>
  <property fmtid="{D5CDD505-2E9C-101B-9397-08002B2CF9AE}" pid="3" name="MSIP_Label_8d966005-d7ca-48e9-93b3-1b2e218dc777_SetDate">
    <vt:lpwstr>2024-09-17T09:58:44Z</vt:lpwstr>
  </property>
  <property fmtid="{D5CDD505-2E9C-101B-9397-08002B2CF9AE}" pid="4" name="MSIP_Label_8d966005-d7ca-48e9-93b3-1b2e218dc777_Method">
    <vt:lpwstr>Standard</vt:lpwstr>
  </property>
  <property fmtid="{D5CDD505-2E9C-101B-9397-08002B2CF9AE}" pid="5" name="MSIP_Label_8d966005-d7ca-48e9-93b3-1b2e218dc777_Name">
    <vt:lpwstr>PoC_Files_Testgroup</vt:lpwstr>
  </property>
  <property fmtid="{D5CDD505-2E9C-101B-9397-08002B2CF9AE}" pid="6" name="MSIP_Label_8d966005-d7ca-48e9-93b3-1b2e218dc777_SiteId">
    <vt:lpwstr>5f051d9d-1c64-4baf-b3e7-7e79225f69f3</vt:lpwstr>
  </property>
  <property fmtid="{D5CDD505-2E9C-101B-9397-08002B2CF9AE}" pid="7" name="MSIP_Label_8d966005-d7ca-48e9-93b3-1b2e218dc777_ActionId">
    <vt:lpwstr>b3529522-6566-450b-91ea-d47c91628890</vt:lpwstr>
  </property>
  <property fmtid="{D5CDD505-2E9C-101B-9397-08002B2CF9AE}" pid="8" name="MSIP_Label_8d966005-d7ca-48e9-93b3-1b2e218dc777_ContentBits">
    <vt:lpwstr>2</vt:lpwstr>
  </property>
  <property fmtid="{D5CDD505-2E9C-101B-9397-08002B2CF9AE}" pid="9" name="XbrlDocumentId">
    <vt:lpwstr>35031e38-fb55-4451-87e9-56a21270a7ae</vt:lpwstr>
  </property>
</Properties>
</file>